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60" windowWidth="12390" windowHeight="9315" tabRatio="771" activeTab="3"/>
  </bookViews>
  <sheets>
    <sheet name="ŽSG Ekipe+POJ" sheetId="5" r:id="rId1"/>
    <sheet name="MSG Ekipe+poj" sheetId="24" r:id="rId2"/>
    <sheet name="poredak P MSG +2 kola" sheetId="33" r:id="rId3"/>
    <sheet name="poredak P ŽSG " sheetId="28" r:id="rId4"/>
    <sheet name="poredak E ŽSG" sheetId="9" r:id="rId5"/>
    <sheet name="poredak E MSG" sheetId="26" r:id="rId6"/>
    <sheet name="poredak E ŽSG  + 2 kola" sheetId="30" r:id="rId7"/>
    <sheet name="B-ml.kad.+RIJEKA" sheetId="29" r:id="rId8"/>
    <sheet name="poredak P ŽSG +2 kola" sheetId="31" r:id="rId9"/>
    <sheet name="poredak E MSG+ 2 kola" sheetId="32" r:id="rId10"/>
    <sheet name="poredak P MSG" sheetId="27" r:id="rId11"/>
  </sheets>
  <definedNames>
    <definedName name="_xlnm.Print_Area" localSheetId="7">'B-ml.kad.+RIJEKA'!$A$1:$AE$19</definedName>
    <definedName name="_xlnm.Print_Area" localSheetId="1">'MSG Ekipe+poj'!$A$1:$Y$130</definedName>
    <definedName name="_xlnm.Print_Area" localSheetId="9">'poredak E MSG+ 2 kola'!$A$1:$M$21</definedName>
    <definedName name="_xlnm.Print_Area" localSheetId="6">'poredak E ŽSG  + 2 kola'!$A$1:$K$56</definedName>
    <definedName name="_xlnm.Print_Area" localSheetId="10">'poredak P MSG'!$A$1:$AB$66</definedName>
    <definedName name="_xlnm.Print_Area" localSheetId="2">'poredak P MSG +2 kola'!$A$1:$AF$90</definedName>
    <definedName name="_xlnm.Print_Area" localSheetId="3">'poredak P ŽSG '!$A$1:$AA$161</definedName>
    <definedName name="_xlnm.Print_Area" localSheetId="8">'poredak P ŽSG +2 kola'!$A$1:$AA$161</definedName>
    <definedName name="_xlnm.Print_Area" localSheetId="0">'ŽSG Ekipe+POJ'!$A$1:$X$236</definedName>
  </definedNames>
  <calcPr calcId="114210"/>
</workbook>
</file>

<file path=xl/calcChain.xml><?xml version="1.0" encoding="utf-8"?>
<calcChain xmlns="http://schemas.openxmlformats.org/spreadsheetml/2006/main">
  <c r="U221" i="5"/>
  <c r="V221"/>
  <c r="W221"/>
  <c r="X119" i="24"/>
  <c r="X22" i="33"/>
  <c r="W119" i="24"/>
  <c r="W22" i="33"/>
  <c r="X118" i="24"/>
  <c r="X21" i="33"/>
  <c r="W118" i="24"/>
  <c r="W21" i="33"/>
  <c r="U22"/>
  <c r="T22"/>
  <c r="U21"/>
  <c r="T21"/>
  <c r="R22"/>
  <c r="Q22"/>
  <c r="R21"/>
  <c r="Q21"/>
  <c r="O22"/>
  <c r="N22"/>
  <c r="O21"/>
  <c r="N21"/>
  <c r="L22"/>
  <c r="K22"/>
  <c r="L21"/>
  <c r="K21"/>
  <c r="I22"/>
  <c r="H22"/>
  <c r="I21"/>
  <c r="H21"/>
  <c r="B22"/>
  <c r="C22"/>
  <c r="D22"/>
  <c r="E22"/>
  <c r="F22"/>
  <c r="C21"/>
  <c r="D21"/>
  <c r="E21"/>
  <c r="F21"/>
  <c r="B21"/>
  <c r="V147" i="5"/>
  <c r="V141" i="28"/>
  <c r="U147" i="5"/>
  <c r="U141" i="28"/>
  <c r="V146" i="5"/>
  <c r="V139" i="28"/>
  <c r="U146" i="5"/>
  <c r="U139" i="28"/>
  <c r="V145" i="5"/>
  <c r="V137" i="28"/>
  <c r="U145" i="5"/>
  <c r="U137" i="28"/>
  <c r="V144" i="5"/>
  <c r="V143" i="28"/>
  <c r="U144" i="5"/>
  <c r="U143" i="28"/>
  <c r="V223" i="5"/>
  <c r="V145" i="28"/>
  <c r="U223" i="5"/>
  <c r="U145" i="28"/>
  <c r="V222" i="5"/>
  <c r="V138" i="28"/>
  <c r="U222" i="5"/>
  <c r="U138" i="28"/>
  <c r="V144"/>
  <c r="U144"/>
  <c r="V220" i="5"/>
  <c r="V142" i="28"/>
  <c r="U220" i="5"/>
  <c r="U142" i="28"/>
  <c r="V219" i="5"/>
  <c r="V140" i="28"/>
  <c r="U219" i="5"/>
  <c r="U140" i="28"/>
  <c r="V218" i="5"/>
  <c r="V146" i="28"/>
  <c r="U218" i="5"/>
  <c r="U146" i="28"/>
  <c r="R141"/>
  <c r="Q141"/>
  <c r="R139"/>
  <c r="Q139"/>
  <c r="R137"/>
  <c r="Q137"/>
  <c r="R143"/>
  <c r="Q143"/>
  <c r="R145"/>
  <c r="Q145"/>
  <c r="R138"/>
  <c r="Q138"/>
  <c r="R144"/>
  <c r="Q144"/>
  <c r="R142"/>
  <c r="Q142"/>
  <c r="R140"/>
  <c r="Q140"/>
  <c r="R146"/>
  <c r="Q146"/>
  <c r="N141"/>
  <c r="M141"/>
  <c r="N139"/>
  <c r="M139"/>
  <c r="N137"/>
  <c r="M137"/>
  <c r="N143"/>
  <c r="M143"/>
  <c r="N145"/>
  <c r="M145"/>
  <c r="N138"/>
  <c r="M138"/>
  <c r="N144"/>
  <c r="M144"/>
  <c r="N142"/>
  <c r="M142"/>
  <c r="N140"/>
  <c r="M140"/>
  <c r="N146"/>
  <c r="M146"/>
  <c r="J141"/>
  <c r="I141"/>
  <c r="J139"/>
  <c r="I139"/>
  <c r="J137"/>
  <c r="I137"/>
  <c r="J143"/>
  <c r="I143"/>
  <c r="J145"/>
  <c r="I145"/>
  <c r="J138"/>
  <c r="I138"/>
  <c r="J144"/>
  <c r="I144"/>
  <c r="J142"/>
  <c r="I142"/>
  <c r="J140"/>
  <c r="I140"/>
  <c r="J146"/>
  <c r="I146"/>
  <c r="B137"/>
  <c r="C137"/>
  <c r="D137"/>
  <c r="E137"/>
  <c r="F137"/>
  <c r="B139"/>
  <c r="C139"/>
  <c r="D139"/>
  <c r="E139"/>
  <c r="F139"/>
  <c r="B141"/>
  <c r="C141"/>
  <c r="D141"/>
  <c r="E141"/>
  <c r="F141"/>
  <c r="C143"/>
  <c r="D143"/>
  <c r="E143"/>
  <c r="F143"/>
  <c r="B143"/>
  <c r="B140"/>
  <c r="C140"/>
  <c r="D140"/>
  <c r="E140"/>
  <c r="F140"/>
  <c r="B142"/>
  <c r="C142"/>
  <c r="D142"/>
  <c r="E142"/>
  <c r="F142"/>
  <c r="B144"/>
  <c r="C144"/>
  <c r="D144"/>
  <c r="E144"/>
  <c r="F144"/>
  <c r="B138"/>
  <c r="C138"/>
  <c r="D138"/>
  <c r="E138"/>
  <c r="F138"/>
  <c r="B145"/>
  <c r="C145"/>
  <c r="D145"/>
  <c r="E145"/>
  <c r="F145"/>
  <c r="C146"/>
  <c r="D146"/>
  <c r="E146"/>
  <c r="F146"/>
  <c r="B146"/>
  <c r="V119" i="5"/>
  <c r="V110" i="28"/>
  <c r="U119" i="5"/>
  <c r="U110" i="28"/>
  <c r="V118" i="5"/>
  <c r="V109" i="28"/>
  <c r="U118" i="5"/>
  <c r="U109" i="28"/>
  <c r="V117" i="5"/>
  <c r="V100" i="28"/>
  <c r="U117" i="5"/>
  <c r="U100" i="28"/>
  <c r="V116" i="5"/>
  <c r="V99" i="28"/>
  <c r="U116" i="5"/>
  <c r="U99" i="28"/>
  <c r="V115" i="5"/>
  <c r="V98" i="28"/>
  <c r="U115" i="5"/>
  <c r="U98" i="28"/>
  <c r="V111" i="5"/>
  <c r="V112" i="28"/>
  <c r="U111" i="5"/>
  <c r="U112" i="28"/>
  <c r="V110" i="5"/>
  <c r="V108" i="28"/>
  <c r="U110" i="5"/>
  <c r="U108" i="28"/>
  <c r="V109" i="5"/>
  <c r="V102" i="28"/>
  <c r="U109" i="5"/>
  <c r="U102" i="28"/>
  <c r="V108" i="5"/>
  <c r="V101" i="28"/>
  <c r="U108" i="5"/>
  <c r="U101" i="28"/>
  <c r="V105" i="5"/>
  <c r="V95" i="28"/>
  <c r="U105" i="5"/>
  <c r="U95" i="28"/>
  <c r="V104" i="5"/>
  <c r="V107" i="28"/>
  <c r="U104" i="5"/>
  <c r="U107" i="28"/>
  <c r="V103" i="5"/>
  <c r="V103" i="28"/>
  <c r="U103" i="5"/>
  <c r="U103" i="28"/>
  <c r="V102" i="5"/>
  <c r="V105" i="28"/>
  <c r="U102" i="5"/>
  <c r="U105" i="28"/>
  <c r="V101" i="5"/>
  <c r="V97" i="28"/>
  <c r="U101" i="5"/>
  <c r="U97" i="28"/>
  <c r="V205" i="5"/>
  <c r="V206"/>
  <c r="V111" i="28"/>
  <c r="U205" i="5"/>
  <c r="U206"/>
  <c r="U111" i="28"/>
  <c r="V96"/>
  <c r="U96"/>
  <c r="V204" i="5"/>
  <c r="V104" i="28"/>
  <c r="U204" i="5"/>
  <c r="U104" i="28"/>
  <c r="V203" i="5"/>
  <c r="V106" i="28"/>
  <c r="U203" i="5"/>
  <c r="U106" i="28"/>
  <c r="R110"/>
  <c r="Q110"/>
  <c r="R109"/>
  <c r="Q109"/>
  <c r="R100"/>
  <c r="Q100"/>
  <c r="R99"/>
  <c r="Q99"/>
  <c r="R98"/>
  <c r="Q98"/>
  <c r="R112"/>
  <c r="Q112"/>
  <c r="R108"/>
  <c r="Q108"/>
  <c r="R102"/>
  <c r="Q102"/>
  <c r="R101"/>
  <c r="Q101"/>
  <c r="R95"/>
  <c r="Q95"/>
  <c r="R107"/>
  <c r="Q107"/>
  <c r="R103"/>
  <c r="Q103"/>
  <c r="R105"/>
  <c r="Q105"/>
  <c r="R97"/>
  <c r="Q97"/>
  <c r="R111"/>
  <c r="Q111"/>
  <c r="R96"/>
  <c r="Q96"/>
  <c r="R104"/>
  <c r="Q104"/>
  <c r="R106"/>
  <c r="Q106"/>
  <c r="N110"/>
  <c r="M110"/>
  <c r="N109"/>
  <c r="M109"/>
  <c r="N100"/>
  <c r="M100"/>
  <c r="N99"/>
  <c r="M99"/>
  <c r="N98"/>
  <c r="M98"/>
  <c r="N112"/>
  <c r="M112"/>
  <c r="N108"/>
  <c r="M108"/>
  <c r="N102"/>
  <c r="M102"/>
  <c r="N101"/>
  <c r="M101"/>
  <c r="N95"/>
  <c r="M95"/>
  <c r="N107"/>
  <c r="M107"/>
  <c r="N103"/>
  <c r="M103"/>
  <c r="N105"/>
  <c r="M105"/>
  <c r="N97"/>
  <c r="M97"/>
  <c r="N111"/>
  <c r="M111"/>
  <c r="N96"/>
  <c r="M96"/>
  <c r="N104"/>
  <c r="M104"/>
  <c r="N106"/>
  <c r="M106"/>
  <c r="J110"/>
  <c r="I110"/>
  <c r="J109"/>
  <c r="I109"/>
  <c r="J100"/>
  <c r="I100"/>
  <c r="J99"/>
  <c r="I99"/>
  <c r="J98"/>
  <c r="I98"/>
  <c r="J112"/>
  <c r="I112"/>
  <c r="J108"/>
  <c r="I108"/>
  <c r="J102"/>
  <c r="I102"/>
  <c r="J101"/>
  <c r="I101"/>
  <c r="J95"/>
  <c r="I95"/>
  <c r="J107"/>
  <c r="I107"/>
  <c r="J103"/>
  <c r="I103"/>
  <c r="J105"/>
  <c r="I105"/>
  <c r="J97"/>
  <c r="I97"/>
  <c r="J111"/>
  <c r="I111"/>
  <c r="J96"/>
  <c r="I96"/>
  <c r="J104"/>
  <c r="I104"/>
  <c r="J106"/>
  <c r="I106"/>
  <c r="B99"/>
  <c r="C99"/>
  <c r="D99"/>
  <c r="E99"/>
  <c r="F99"/>
  <c r="B100"/>
  <c r="C100"/>
  <c r="D100"/>
  <c r="E100"/>
  <c r="F100"/>
  <c r="B109"/>
  <c r="C109"/>
  <c r="D109"/>
  <c r="E109"/>
  <c r="F109"/>
  <c r="B110"/>
  <c r="C110"/>
  <c r="D110"/>
  <c r="E110"/>
  <c r="F110"/>
  <c r="C98"/>
  <c r="D98"/>
  <c r="E98"/>
  <c r="F98"/>
  <c r="B98"/>
  <c r="B102"/>
  <c r="C102"/>
  <c r="D102"/>
  <c r="E102"/>
  <c r="F102"/>
  <c r="B108"/>
  <c r="C108"/>
  <c r="D108"/>
  <c r="E108"/>
  <c r="F108"/>
  <c r="B112"/>
  <c r="C112"/>
  <c r="D112"/>
  <c r="E112"/>
  <c r="F112"/>
  <c r="C101"/>
  <c r="D101"/>
  <c r="E101"/>
  <c r="F101"/>
  <c r="B101"/>
  <c r="B105"/>
  <c r="C105"/>
  <c r="D105"/>
  <c r="E105"/>
  <c r="F105"/>
  <c r="B103"/>
  <c r="C103"/>
  <c r="D103"/>
  <c r="E103"/>
  <c r="F103"/>
  <c r="B107"/>
  <c r="C107"/>
  <c r="D107"/>
  <c r="E107"/>
  <c r="F107"/>
  <c r="B95"/>
  <c r="C95"/>
  <c r="D95"/>
  <c r="E95"/>
  <c r="F95"/>
  <c r="C97"/>
  <c r="D97"/>
  <c r="E97"/>
  <c r="F97"/>
  <c r="B97"/>
  <c r="B104"/>
  <c r="C104"/>
  <c r="D104"/>
  <c r="E104"/>
  <c r="F104"/>
  <c r="B96"/>
  <c r="C96"/>
  <c r="D96"/>
  <c r="E96"/>
  <c r="F96"/>
  <c r="B111"/>
  <c r="C111"/>
  <c r="D111"/>
  <c r="E111"/>
  <c r="F111"/>
  <c r="C106"/>
  <c r="D106"/>
  <c r="E106"/>
  <c r="F106"/>
  <c r="B106"/>
  <c r="X35" i="24"/>
  <c r="X57" i="33"/>
  <c r="W35" i="24"/>
  <c r="W57" i="33"/>
  <c r="X34" i="24"/>
  <c r="X60" i="33"/>
  <c r="W34" i="24"/>
  <c r="W60" i="33"/>
  <c r="X33" i="24"/>
  <c r="X66" i="33"/>
  <c r="W33" i="24"/>
  <c r="W66" i="33"/>
  <c r="X32" i="24"/>
  <c r="X63" i="33"/>
  <c r="W32" i="24"/>
  <c r="W63" i="33"/>
  <c r="X31" i="24"/>
  <c r="X61" i="33"/>
  <c r="W31" i="24"/>
  <c r="W61" i="33"/>
  <c r="X27" i="24"/>
  <c r="X70" i="33"/>
  <c r="W27" i="24"/>
  <c r="W70" i="33"/>
  <c r="X26" i="24"/>
  <c r="X68" i="33"/>
  <c r="W26" i="24"/>
  <c r="W68" i="33"/>
  <c r="X25" i="24"/>
  <c r="X64" i="33"/>
  <c r="W25" i="24"/>
  <c r="W64" i="33"/>
  <c r="X24" i="24"/>
  <c r="X62" i="33"/>
  <c r="W24" i="24"/>
  <c r="W62" i="33"/>
  <c r="X23" i="24"/>
  <c r="X58" i="33"/>
  <c r="W23" i="24"/>
  <c r="W58" i="33"/>
  <c r="X90" i="24"/>
  <c r="X69" i="33"/>
  <c r="W90" i="24"/>
  <c r="W69" i="33"/>
  <c r="X89" i="24"/>
  <c r="X65" i="33"/>
  <c r="W89" i="24"/>
  <c r="W65" i="33"/>
  <c r="X88" i="24"/>
  <c r="X67" i="33"/>
  <c r="W88" i="24"/>
  <c r="W67" i="33"/>
  <c r="X87" i="24"/>
  <c r="X59" i="33"/>
  <c r="W87" i="24"/>
  <c r="W59" i="33"/>
  <c r="X86" i="24"/>
  <c r="X56" i="33"/>
  <c r="W86" i="24"/>
  <c r="W56" i="33"/>
  <c r="U57"/>
  <c r="T57"/>
  <c r="U60"/>
  <c r="T60"/>
  <c r="U66"/>
  <c r="T66"/>
  <c r="U63"/>
  <c r="T63"/>
  <c r="U61"/>
  <c r="T61"/>
  <c r="U70"/>
  <c r="T70"/>
  <c r="U68"/>
  <c r="T68"/>
  <c r="U64"/>
  <c r="T64"/>
  <c r="U62"/>
  <c r="T62"/>
  <c r="U58"/>
  <c r="T58"/>
  <c r="U69"/>
  <c r="T69"/>
  <c r="U65"/>
  <c r="T65"/>
  <c r="U67"/>
  <c r="T67"/>
  <c r="U59"/>
  <c r="T59"/>
  <c r="U56"/>
  <c r="T56"/>
  <c r="R57"/>
  <c r="Q57"/>
  <c r="R60"/>
  <c r="Q60"/>
  <c r="R66"/>
  <c r="Q66"/>
  <c r="R63"/>
  <c r="Q63"/>
  <c r="R61"/>
  <c r="Q61"/>
  <c r="R70"/>
  <c r="Q70"/>
  <c r="R68"/>
  <c r="Q68"/>
  <c r="R64"/>
  <c r="Q64"/>
  <c r="R62"/>
  <c r="Q62"/>
  <c r="R58"/>
  <c r="Q58"/>
  <c r="R69"/>
  <c r="Q69"/>
  <c r="R65"/>
  <c r="Q65"/>
  <c r="R67"/>
  <c r="Q67"/>
  <c r="R59"/>
  <c r="Q59"/>
  <c r="R56"/>
  <c r="Q56"/>
  <c r="O57"/>
  <c r="N57"/>
  <c r="O60"/>
  <c r="N60"/>
  <c r="O66"/>
  <c r="N66"/>
  <c r="O63"/>
  <c r="N63"/>
  <c r="O61"/>
  <c r="N61"/>
  <c r="O70"/>
  <c r="N70"/>
  <c r="O68"/>
  <c r="N68"/>
  <c r="O64"/>
  <c r="N64"/>
  <c r="O62"/>
  <c r="N62"/>
  <c r="O58"/>
  <c r="N58"/>
  <c r="O69"/>
  <c r="N69"/>
  <c r="O65"/>
  <c r="N65"/>
  <c r="O67"/>
  <c r="N67"/>
  <c r="O59"/>
  <c r="N59"/>
  <c r="O56"/>
  <c r="N56"/>
  <c r="L57"/>
  <c r="K57"/>
  <c r="L60"/>
  <c r="K60"/>
  <c r="L66"/>
  <c r="K66"/>
  <c r="L63"/>
  <c r="K63"/>
  <c r="L61"/>
  <c r="K61"/>
  <c r="L70"/>
  <c r="K70"/>
  <c r="L68"/>
  <c r="K68"/>
  <c r="L64"/>
  <c r="K64"/>
  <c r="L62"/>
  <c r="K62"/>
  <c r="L58"/>
  <c r="K58"/>
  <c r="L69"/>
  <c r="K69"/>
  <c r="L65"/>
  <c r="K65"/>
  <c r="L67"/>
  <c r="K67"/>
  <c r="L59"/>
  <c r="K59"/>
  <c r="L56"/>
  <c r="K56"/>
  <c r="I57"/>
  <c r="H57"/>
  <c r="I60"/>
  <c r="H60"/>
  <c r="I66"/>
  <c r="H66"/>
  <c r="I63"/>
  <c r="H63"/>
  <c r="I61"/>
  <c r="H61"/>
  <c r="I70"/>
  <c r="H70"/>
  <c r="I68"/>
  <c r="H68"/>
  <c r="I64"/>
  <c r="H64"/>
  <c r="I62"/>
  <c r="H62"/>
  <c r="I58"/>
  <c r="H58"/>
  <c r="I69"/>
  <c r="H69"/>
  <c r="I65"/>
  <c r="H65"/>
  <c r="I67"/>
  <c r="H67"/>
  <c r="I59"/>
  <c r="H59"/>
  <c r="I56"/>
  <c r="H56"/>
  <c r="B63"/>
  <c r="C63"/>
  <c r="D63"/>
  <c r="E63"/>
  <c r="F63"/>
  <c r="B66"/>
  <c r="C66"/>
  <c r="D66"/>
  <c r="E66"/>
  <c r="F66"/>
  <c r="B60"/>
  <c r="C60"/>
  <c r="D60"/>
  <c r="E60"/>
  <c r="F60"/>
  <c r="B57"/>
  <c r="C57"/>
  <c r="D57"/>
  <c r="E57"/>
  <c r="F57"/>
  <c r="C61"/>
  <c r="D61"/>
  <c r="E61"/>
  <c r="F61"/>
  <c r="B61"/>
  <c r="B62"/>
  <c r="C62"/>
  <c r="D62"/>
  <c r="E62"/>
  <c r="F62"/>
  <c r="B64"/>
  <c r="C64"/>
  <c r="D64"/>
  <c r="E64"/>
  <c r="F64"/>
  <c r="B68"/>
  <c r="C68"/>
  <c r="D68"/>
  <c r="E68"/>
  <c r="F68"/>
  <c r="B70"/>
  <c r="C70"/>
  <c r="D70"/>
  <c r="E70"/>
  <c r="F70"/>
  <c r="C58"/>
  <c r="D58"/>
  <c r="E58"/>
  <c r="F58"/>
  <c r="B58"/>
  <c r="B69"/>
  <c r="C69"/>
  <c r="D69"/>
  <c r="E69"/>
  <c r="F69"/>
  <c r="B59"/>
  <c r="C59"/>
  <c r="D59"/>
  <c r="E59"/>
  <c r="F59"/>
  <c r="B67"/>
  <c r="C67"/>
  <c r="D67"/>
  <c r="E67"/>
  <c r="F67"/>
  <c r="B65"/>
  <c r="C65"/>
  <c r="D65"/>
  <c r="E65"/>
  <c r="F65"/>
  <c r="C56"/>
  <c r="D56"/>
  <c r="E56"/>
  <c r="F56"/>
  <c r="B56"/>
  <c r="G67"/>
  <c r="J67"/>
  <c r="M67"/>
  <c r="P67"/>
  <c r="S67"/>
  <c r="V67"/>
  <c r="Y67"/>
  <c r="G65"/>
  <c r="J65"/>
  <c r="M65"/>
  <c r="P65"/>
  <c r="S65"/>
  <c r="V65"/>
  <c r="Y65"/>
  <c r="G69"/>
  <c r="J69"/>
  <c r="M69"/>
  <c r="P69"/>
  <c r="S69"/>
  <c r="V69"/>
  <c r="Y69"/>
  <c r="G58"/>
  <c r="J58"/>
  <c r="M58"/>
  <c r="P58"/>
  <c r="S58"/>
  <c r="V58"/>
  <c r="Y58"/>
  <c r="G62"/>
  <c r="J62"/>
  <c r="M62"/>
  <c r="P62"/>
  <c r="S62"/>
  <c r="V62"/>
  <c r="Y62"/>
  <c r="G64"/>
  <c r="J64"/>
  <c r="M64"/>
  <c r="P64"/>
  <c r="S64"/>
  <c r="V64"/>
  <c r="Y64"/>
  <c r="G68"/>
  <c r="J68"/>
  <c r="M68"/>
  <c r="P68"/>
  <c r="S68"/>
  <c r="V68"/>
  <c r="Y68"/>
  <c r="G70"/>
  <c r="J70"/>
  <c r="M70"/>
  <c r="P70"/>
  <c r="S70"/>
  <c r="V70"/>
  <c r="Y70"/>
  <c r="G61"/>
  <c r="J61"/>
  <c r="M61"/>
  <c r="P61"/>
  <c r="S61"/>
  <c r="V61"/>
  <c r="Y61"/>
  <c r="G63"/>
  <c r="J63"/>
  <c r="M63"/>
  <c r="P63"/>
  <c r="S63"/>
  <c r="V63"/>
  <c r="Y63"/>
  <c r="G66"/>
  <c r="J66"/>
  <c r="M66"/>
  <c r="P66"/>
  <c r="S66"/>
  <c r="V66"/>
  <c r="Y66"/>
  <c r="G60"/>
  <c r="J60"/>
  <c r="M60"/>
  <c r="P60"/>
  <c r="S60"/>
  <c r="V60"/>
  <c r="Y60"/>
  <c r="G57"/>
  <c r="J57"/>
  <c r="M57"/>
  <c r="P57"/>
  <c r="S57"/>
  <c r="V57"/>
  <c r="Y57"/>
  <c r="G71"/>
  <c r="J71"/>
  <c r="M71"/>
  <c r="P71"/>
  <c r="S71"/>
  <c r="V71"/>
  <c r="Y71"/>
  <c r="G72"/>
  <c r="J72"/>
  <c r="M72"/>
  <c r="P72"/>
  <c r="S72"/>
  <c r="V72"/>
  <c r="Y72"/>
  <c r="G73"/>
  <c r="J73"/>
  <c r="M73"/>
  <c r="P73"/>
  <c r="S73"/>
  <c r="V73"/>
  <c r="Y73"/>
  <c r="G74"/>
  <c r="J74"/>
  <c r="M74"/>
  <c r="P74"/>
  <c r="S74"/>
  <c r="V74"/>
  <c r="Y74"/>
  <c r="G75"/>
  <c r="J75"/>
  <c r="M75"/>
  <c r="P75"/>
  <c r="S75"/>
  <c r="V75"/>
  <c r="Y75"/>
  <c r="G76"/>
  <c r="J76"/>
  <c r="M76"/>
  <c r="P76"/>
  <c r="S76"/>
  <c r="V76"/>
  <c r="Y76"/>
  <c r="G77"/>
  <c r="J77"/>
  <c r="M77"/>
  <c r="P77"/>
  <c r="S77"/>
  <c r="V77"/>
  <c r="Y77"/>
  <c r="G78"/>
  <c r="J78"/>
  <c r="M78"/>
  <c r="P78"/>
  <c r="S78"/>
  <c r="V78"/>
  <c r="Y78"/>
  <c r="G79"/>
  <c r="J79"/>
  <c r="M79"/>
  <c r="P79"/>
  <c r="S79"/>
  <c r="V79"/>
  <c r="Y79"/>
  <c r="G80"/>
  <c r="J80"/>
  <c r="M80"/>
  <c r="P80"/>
  <c r="S80"/>
  <c r="V80"/>
  <c r="Y80"/>
  <c r="G81"/>
  <c r="J81"/>
  <c r="M81"/>
  <c r="P81"/>
  <c r="S81"/>
  <c r="V81"/>
  <c r="Y81"/>
  <c r="G82"/>
  <c r="J82"/>
  <c r="M82"/>
  <c r="P82"/>
  <c r="S82"/>
  <c r="V82"/>
  <c r="Y82"/>
  <c r="G83"/>
  <c r="J83"/>
  <c r="M83"/>
  <c r="P83"/>
  <c r="S83"/>
  <c r="V83"/>
  <c r="Y83"/>
  <c r="G59"/>
  <c r="J59"/>
  <c r="M59"/>
  <c r="P59"/>
  <c r="S59"/>
  <c r="V59"/>
  <c r="Y59"/>
  <c r="V72" i="5"/>
  <c r="V69" i="28"/>
  <c r="U72" i="5"/>
  <c r="U69" i="28"/>
  <c r="V71" i="5"/>
  <c r="V70" i="28"/>
  <c r="U71" i="5"/>
  <c r="U70" i="28"/>
  <c r="V70" i="5"/>
  <c r="V74" i="28"/>
  <c r="U70" i="5"/>
  <c r="U74" i="28"/>
  <c r="V69" i="5"/>
  <c r="V71" i="28"/>
  <c r="U69" i="5"/>
  <c r="U71" i="28"/>
  <c r="V68" i="5"/>
  <c r="V72" i="28"/>
  <c r="U68" i="5"/>
  <c r="U72" i="28"/>
  <c r="V66" i="5"/>
  <c r="V50" i="28"/>
  <c r="U66" i="5"/>
  <c r="U50" i="28"/>
  <c r="V65" i="5"/>
  <c r="V58" i="28"/>
  <c r="U65" i="5"/>
  <c r="U58" i="28"/>
  <c r="V64" i="5"/>
  <c r="V62" i="28"/>
  <c r="U64" i="5"/>
  <c r="U62" i="28"/>
  <c r="V63" i="5"/>
  <c r="V60" i="28"/>
  <c r="U63" i="5"/>
  <c r="U60" i="28"/>
  <c r="V62" i="5"/>
  <c r="V54" i="28"/>
  <c r="U62" i="5"/>
  <c r="U54" i="28"/>
  <c r="V61" i="5"/>
  <c r="V68" i="28"/>
  <c r="U61" i="5"/>
  <c r="U68" i="28"/>
  <c r="V59" i="5"/>
  <c r="V59" i="28"/>
  <c r="U59" i="5"/>
  <c r="U59" i="28"/>
  <c r="V58" i="5"/>
  <c r="V55" i="28"/>
  <c r="U58" i="5"/>
  <c r="U55" i="28"/>
  <c r="V57" i="5"/>
  <c r="V57" i="28"/>
  <c r="U57" i="5"/>
  <c r="U57" i="28"/>
  <c r="V56" i="5"/>
  <c r="V67" i="28"/>
  <c r="U56" i="5"/>
  <c r="U67" i="28"/>
  <c r="V55" i="5"/>
  <c r="V48" i="28"/>
  <c r="U55" i="5"/>
  <c r="U48" i="28"/>
  <c r="V54" i="5"/>
  <c r="V65" i="28"/>
  <c r="U54" i="5"/>
  <c r="U65" i="28"/>
  <c r="V52" i="5"/>
  <c r="V56" i="28"/>
  <c r="U52" i="5"/>
  <c r="U56" i="28"/>
  <c r="V51" i="5"/>
  <c r="V52" i="28"/>
  <c r="U51" i="5"/>
  <c r="U52" i="28"/>
  <c r="V50" i="5"/>
  <c r="V49" i="28"/>
  <c r="U50" i="5"/>
  <c r="U49" i="28"/>
  <c r="V49" i="5"/>
  <c r="V47" i="28"/>
  <c r="U49" i="5"/>
  <c r="U47" i="28"/>
  <c r="V48" i="5"/>
  <c r="V61" i="28"/>
  <c r="U48" i="5"/>
  <c r="U61" i="28"/>
  <c r="V47" i="5"/>
  <c r="V51" i="28"/>
  <c r="U47" i="5"/>
  <c r="U51" i="28"/>
  <c r="V192" i="5"/>
  <c r="V73" i="28"/>
  <c r="U192" i="5"/>
  <c r="U73" i="28"/>
  <c r="V191" i="5"/>
  <c r="V64" i="28"/>
  <c r="U191" i="5"/>
  <c r="U64" i="28"/>
  <c r="V190" i="5"/>
  <c r="V53" i="28"/>
  <c r="U190" i="5"/>
  <c r="U53" i="28"/>
  <c r="V189" i="5"/>
  <c r="V63" i="28"/>
  <c r="U189" i="5"/>
  <c r="U63" i="28"/>
  <c r="V188" i="5"/>
  <c r="V66" i="28"/>
  <c r="U188" i="5"/>
  <c r="U66" i="28"/>
  <c r="R69"/>
  <c r="Q69"/>
  <c r="R70"/>
  <c r="Q70"/>
  <c r="R74"/>
  <c r="Q74"/>
  <c r="R71"/>
  <c r="Q71"/>
  <c r="R72"/>
  <c r="Q72"/>
  <c r="R50"/>
  <c r="Q50"/>
  <c r="R58"/>
  <c r="Q58"/>
  <c r="R62"/>
  <c r="Q62"/>
  <c r="R60"/>
  <c r="Q60"/>
  <c r="R54"/>
  <c r="Q54"/>
  <c r="R68"/>
  <c r="Q68"/>
  <c r="R59"/>
  <c r="Q59"/>
  <c r="R55"/>
  <c r="Q55"/>
  <c r="R57"/>
  <c r="Q57"/>
  <c r="R67"/>
  <c r="Q67"/>
  <c r="R48"/>
  <c r="Q48"/>
  <c r="R65"/>
  <c r="Q65"/>
  <c r="R56"/>
  <c r="Q56"/>
  <c r="R52"/>
  <c r="Q52"/>
  <c r="R49"/>
  <c r="Q49"/>
  <c r="R47"/>
  <c r="Q47"/>
  <c r="R61"/>
  <c r="Q61"/>
  <c r="R51"/>
  <c r="Q51"/>
  <c r="R73"/>
  <c r="Q73"/>
  <c r="R64"/>
  <c r="Q64"/>
  <c r="R53"/>
  <c r="Q53"/>
  <c r="R63"/>
  <c r="Q63"/>
  <c r="R66"/>
  <c r="Q66"/>
  <c r="N69"/>
  <c r="M69"/>
  <c r="N70"/>
  <c r="M70"/>
  <c r="N74"/>
  <c r="M74"/>
  <c r="N71"/>
  <c r="M71"/>
  <c r="N72"/>
  <c r="M72"/>
  <c r="N50"/>
  <c r="M50"/>
  <c r="N58"/>
  <c r="M58"/>
  <c r="N62"/>
  <c r="M62"/>
  <c r="N60"/>
  <c r="M60"/>
  <c r="N54"/>
  <c r="M54"/>
  <c r="N68"/>
  <c r="M68"/>
  <c r="N59"/>
  <c r="M59"/>
  <c r="N55"/>
  <c r="M55"/>
  <c r="N57"/>
  <c r="M57"/>
  <c r="N67"/>
  <c r="M67"/>
  <c r="N48"/>
  <c r="M48"/>
  <c r="N65"/>
  <c r="M65"/>
  <c r="N56"/>
  <c r="M56"/>
  <c r="N52"/>
  <c r="M52"/>
  <c r="N49"/>
  <c r="M49"/>
  <c r="N47"/>
  <c r="M47"/>
  <c r="N61"/>
  <c r="M61"/>
  <c r="N51"/>
  <c r="M51"/>
  <c r="N73"/>
  <c r="M73"/>
  <c r="N64"/>
  <c r="M64"/>
  <c r="N53"/>
  <c r="M53"/>
  <c r="N63"/>
  <c r="M63"/>
  <c r="N66"/>
  <c r="M66"/>
  <c r="J69"/>
  <c r="I69"/>
  <c r="J70"/>
  <c r="I70"/>
  <c r="J74"/>
  <c r="I74"/>
  <c r="J71"/>
  <c r="I71"/>
  <c r="J72"/>
  <c r="I72"/>
  <c r="J50"/>
  <c r="I50"/>
  <c r="J58"/>
  <c r="I58"/>
  <c r="J62"/>
  <c r="I62"/>
  <c r="J60"/>
  <c r="I60"/>
  <c r="J54"/>
  <c r="I54"/>
  <c r="J68"/>
  <c r="I68"/>
  <c r="J59"/>
  <c r="I59"/>
  <c r="J55"/>
  <c r="I55"/>
  <c r="J57"/>
  <c r="I57"/>
  <c r="J67"/>
  <c r="I67"/>
  <c r="J48"/>
  <c r="I48"/>
  <c r="J65"/>
  <c r="I65"/>
  <c r="J56"/>
  <c r="I56"/>
  <c r="J52"/>
  <c r="I52"/>
  <c r="J49"/>
  <c r="I49"/>
  <c r="J47"/>
  <c r="I47"/>
  <c r="J61"/>
  <c r="I61"/>
  <c r="J51"/>
  <c r="I51"/>
  <c r="J73"/>
  <c r="I73"/>
  <c r="J64"/>
  <c r="I64"/>
  <c r="J53"/>
  <c r="I53"/>
  <c r="J63"/>
  <c r="I63"/>
  <c r="J66"/>
  <c r="I66"/>
  <c r="B71"/>
  <c r="C71"/>
  <c r="D71"/>
  <c r="E71"/>
  <c r="F71"/>
  <c r="B74"/>
  <c r="C74"/>
  <c r="D74"/>
  <c r="E74"/>
  <c r="F74"/>
  <c r="B70"/>
  <c r="C70"/>
  <c r="D70"/>
  <c r="E70"/>
  <c r="F70"/>
  <c r="B69"/>
  <c r="C69"/>
  <c r="D69"/>
  <c r="E69"/>
  <c r="F69"/>
  <c r="C72"/>
  <c r="D72"/>
  <c r="E72"/>
  <c r="F72"/>
  <c r="G72"/>
  <c r="B72"/>
  <c r="B54"/>
  <c r="C54"/>
  <c r="D54"/>
  <c r="E54"/>
  <c r="F54"/>
  <c r="B60"/>
  <c r="C60"/>
  <c r="D60"/>
  <c r="E60"/>
  <c r="F60"/>
  <c r="B62"/>
  <c r="C62"/>
  <c r="D62"/>
  <c r="E62"/>
  <c r="F62"/>
  <c r="B58"/>
  <c r="C58"/>
  <c r="D58"/>
  <c r="E58"/>
  <c r="F58"/>
  <c r="B50"/>
  <c r="C50"/>
  <c r="D50"/>
  <c r="E50"/>
  <c r="F50"/>
  <c r="C68"/>
  <c r="D68"/>
  <c r="E68"/>
  <c r="F68"/>
  <c r="B68"/>
  <c r="B48"/>
  <c r="C48"/>
  <c r="D48"/>
  <c r="E48"/>
  <c r="F48"/>
  <c r="B67"/>
  <c r="C67"/>
  <c r="D67"/>
  <c r="E67"/>
  <c r="F67"/>
  <c r="B57"/>
  <c r="C57"/>
  <c r="D57"/>
  <c r="E57"/>
  <c r="F57"/>
  <c r="B55"/>
  <c r="C55"/>
  <c r="D55"/>
  <c r="E55"/>
  <c r="F55"/>
  <c r="B59"/>
  <c r="C59"/>
  <c r="D59"/>
  <c r="E59"/>
  <c r="F59"/>
  <c r="C65"/>
  <c r="D65"/>
  <c r="E65"/>
  <c r="F65"/>
  <c r="B65"/>
  <c r="B61"/>
  <c r="C61"/>
  <c r="D61"/>
  <c r="E61"/>
  <c r="F61"/>
  <c r="B47"/>
  <c r="C47"/>
  <c r="D47"/>
  <c r="E47"/>
  <c r="F47"/>
  <c r="B49"/>
  <c r="C49"/>
  <c r="D49"/>
  <c r="E49"/>
  <c r="F49"/>
  <c r="B52"/>
  <c r="C52"/>
  <c r="D52"/>
  <c r="E52"/>
  <c r="F52"/>
  <c r="B56"/>
  <c r="C56"/>
  <c r="D56"/>
  <c r="E56"/>
  <c r="F56"/>
  <c r="E51"/>
  <c r="F51"/>
  <c r="C51"/>
  <c r="D51"/>
  <c r="B51"/>
  <c r="E66"/>
  <c r="F66"/>
  <c r="E63"/>
  <c r="F63"/>
  <c r="E53"/>
  <c r="F53"/>
  <c r="E64"/>
  <c r="F64"/>
  <c r="E73"/>
  <c r="F73"/>
  <c r="B63"/>
  <c r="C63"/>
  <c r="D63"/>
  <c r="B53"/>
  <c r="C53"/>
  <c r="D53"/>
  <c r="B64"/>
  <c r="C64"/>
  <c r="D64"/>
  <c r="B73"/>
  <c r="C73"/>
  <c r="D73"/>
  <c r="C66"/>
  <c r="D66"/>
  <c r="B66"/>
  <c r="E39" i="33"/>
  <c r="H39"/>
  <c r="K39"/>
  <c r="N39"/>
  <c r="Q39"/>
  <c r="T39"/>
  <c r="W39"/>
  <c r="F39"/>
  <c r="I39"/>
  <c r="L39"/>
  <c r="O39"/>
  <c r="R39"/>
  <c r="U39"/>
  <c r="X39"/>
  <c r="E35"/>
  <c r="H35"/>
  <c r="K35"/>
  <c r="N35"/>
  <c r="Q35"/>
  <c r="T35"/>
  <c r="W35"/>
  <c r="F35"/>
  <c r="I35"/>
  <c r="L35"/>
  <c r="O35"/>
  <c r="R35"/>
  <c r="U35"/>
  <c r="X35"/>
  <c r="E36"/>
  <c r="H36"/>
  <c r="K36"/>
  <c r="N36"/>
  <c r="Q36"/>
  <c r="T36"/>
  <c r="W36"/>
  <c r="F36"/>
  <c r="I36"/>
  <c r="L36"/>
  <c r="O36"/>
  <c r="R36"/>
  <c r="U36"/>
  <c r="X36"/>
  <c r="E33"/>
  <c r="H33"/>
  <c r="K33"/>
  <c r="N33"/>
  <c r="Q33"/>
  <c r="T33"/>
  <c r="W33"/>
  <c r="F33"/>
  <c r="I33"/>
  <c r="L33"/>
  <c r="O33"/>
  <c r="R33"/>
  <c r="U33"/>
  <c r="X33"/>
  <c r="E31"/>
  <c r="H31"/>
  <c r="K31"/>
  <c r="N31"/>
  <c r="Q31"/>
  <c r="T31"/>
  <c r="W31"/>
  <c r="F31"/>
  <c r="I31"/>
  <c r="L31"/>
  <c r="O31"/>
  <c r="R31"/>
  <c r="U31"/>
  <c r="X31"/>
  <c r="E29"/>
  <c r="H29"/>
  <c r="K29"/>
  <c r="N29"/>
  <c r="Q29"/>
  <c r="T29"/>
  <c r="W29"/>
  <c r="F29"/>
  <c r="I29"/>
  <c r="L29"/>
  <c r="O29"/>
  <c r="R29"/>
  <c r="U29"/>
  <c r="X29"/>
  <c r="E30"/>
  <c r="H30"/>
  <c r="K30"/>
  <c r="N30"/>
  <c r="Q30"/>
  <c r="T30"/>
  <c r="W30"/>
  <c r="F30"/>
  <c r="I30"/>
  <c r="L30"/>
  <c r="O30"/>
  <c r="R30"/>
  <c r="U30"/>
  <c r="X30"/>
  <c r="E32"/>
  <c r="H32"/>
  <c r="K32"/>
  <c r="N32"/>
  <c r="Q32"/>
  <c r="T32"/>
  <c r="W32"/>
  <c r="F32"/>
  <c r="I32"/>
  <c r="L32"/>
  <c r="O32"/>
  <c r="R32"/>
  <c r="U32"/>
  <c r="X32"/>
  <c r="E40"/>
  <c r="H40"/>
  <c r="K40"/>
  <c r="N40"/>
  <c r="Q40"/>
  <c r="T40"/>
  <c r="W40"/>
  <c r="F40"/>
  <c r="I40"/>
  <c r="L40"/>
  <c r="O40"/>
  <c r="R40"/>
  <c r="U40"/>
  <c r="X40"/>
  <c r="E37"/>
  <c r="H37"/>
  <c r="K37"/>
  <c r="N37"/>
  <c r="Q37"/>
  <c r="T37"/>
  <c r="W37"/>
  <c r="F37"/>
  <c r="I37"/>
  <c r="L37"/>
  <c r="O37"/>
  <c r="R37"/>
  <c r="U37"/>
  <c r="X37"/>
  <c r="E34"/>
  <c r="H34"/>
  <c r="K34"/>
  <c r="N34"/>
  <c r="Q34"/>
  <c r="T34"/>
  <c r="W34"/>
  <c r="F34"/>
  <c r="I34"/>
  <c r="L34"/>
  <c r="O34"/>
  <c r="R34"/>
  <c r="U34"/>
  <c r="X34"/>
  <c r="F38"/>
  <c r="I38"/>
  <c r="L38"/>
  <c r="O38"/>
  <c r="R38"/>
  <c r="U38"/>
  <c r="X38"/>
  <c r="E38"/>
  <c r="H38"/>
  <c r="K38"/>
  <c r="N38"/>
  <c r="Q38"/>
  <c r="T38"/>
  <c r="W38"/>
  <c r="B34"/>
  <c r="C34"/>
  <c r="D34"/>
  <c r="B30"/>
  <c r="C30"/>
  <c r="D30"/>
  <c r="B32"/>
  <c r="C32"/>
  <c r="D32"/>
  <c r="B40"/>
  <c r="C40"/>
  <c r="D40"/>
  <c r="B37"/>
  <c r="C37"/>
  <c r="D37"/>
  <c r="C29"/>
  <c r="D29"/>
  <c r="B29"/>
  <c r="B31"/>
  <c r="C31"/>
  <c r="D31"/>
  <c r="B39"/>
  <c r="C39"/>
  <c r="D39"/>
  <c r="B35"/>
  <c r="C35"/>
  <c r="D35"/>
  <c r="B36"/>
  <c r="C36"/>
  <c r="D36"/>
  <c r="B33"/>
  <c r="C33"/>
  <c r="D33"/>
  <c r="C38"/>
  <c r="D38"/>
  <c r="B38"/>
  <c r="B26"/>
  <c r="X55" i="24"/>
  <c r="W55"/>
  <c r="X54"/>
  <c r="W54"/>
  <c r="T73" i="5"/>
  <c r="T68"/>
  <c r="T69"/>
  <c r="T70"/>
  <c r="T71"/>
  <c r="T72"/>
  <c r="T74"/>
  <c r="P73"/>
  <c r="P68"/>
  <c r="P69"/>
  <c r="P70"/>
  <c r="P71"/>
  <c r="P72"/>
  <c r="P74"/>
  <c r="L73"/>
  <c r="L68"/>
  <c r="L69"/>
  <c r="L70"/>
  <c r="L71"/>
  <c r="L72"/>
  <c r="L74"/>
  <c r="H73"/>
  <c r="H68"/>
  <c r="H69"/>
  <c r="H70"/>
  <c r="H71"/>
  <c r="H72"/>
  <c r="H74"/>
  <c r="B18" i="26"/>
  <c r="V50" i="24"/>
  <c r="V51"/>
  <c r="V52"/>
  <c r="V54"/>
  <c r="V55"/>
  <c r="V57"/>
  <c r="I21" i="26"/>
  <c r="S50" i="24"/>
  <c r="S51"/>
  <c r="S52"/>
  <c r="S54"/>
  <c r="S55"/>
  <c r="S57"/>
  <c r="H21" i="26"/>
  <c r="P50" i="24"/>
  <c r="P51"/>
  <c r="P52"/>
  <c r="P54"/>
  <c r="P55"/>
  <c r="P57"/>
  <c r="G21" i="26"/>
  <c r="M50" i="24"/>
  <c r="M51"/>
  <c r="M52"/>
  <c r="M54"/>
  <c r="M55"/>
  <c r="M57"/>
  <c r="F21" i="26"/>
  <c r="J57" i="24"/>
  <c r="E21" i="26"/>
  <c r="G53" i="24"/>
  <c r="G57"/>
  <c r="D21" i="26"/>
  <c r="B21"/>
  <c r="J21"/>
  <c r="X129" i="24"/>
  <c r="W129"/>
  <c r="V129"/>
  <c r="S129"/>
  <c r="P129"/>
  <c r="M129"/>
  <c r="J129"/>
  <c r="G129"/>
  <c r="Y129"/>
  <c r="X128"/>
  <c r="W128"/>
  <c r="V128"/>
  <c r="S128"/>
  <c r="P128"/>
  <c r="M128"/>
  <c r="J128"/>
  <c r="G128"/>
  <c r="Y128"/>
  <c r="X127"/>
  <c r="W127"/>
  <c r="V127"/>
  <c r="S127"/>
  <c r="P127"/>
  <c r="M127"/>
  <c r="J127"/>
  <c r="G127"/>
  <c r="Y127"/>
  <c r="X126"/>
  <c r="W126"/>
  <c r="V126"/>
  <c r="S126"/>
  <c r="P126"/>
  <c r="M126"/>
  <c r="J126"/>
  <c r="G126"/>
  <c r="Y126"/>
  <c r="X125"/>
  <c r="W125"/>
  <c r="V125"/>
  <c r="S125"/>
  <c r="P125"/>
  <c r="M125"/>
  <c r="J125"/>
  <c r="G125"/>
  <c r="Y125"/>
  <c r="X124"/>
  <c r="W124"/>
  <c r="V124"/>
  <c r="S124"/>
  <c r="P124"/>
  <c r="M124"/>
  <c r="J124"/>
  <c r="G124"/>
  <c r="Y124"/>
  <c r="X123"/>
  <c r="W123"/>
  <c r="V123"/>
  <c r="S123"/>
  <c r="P123"/>
  <c r="M123"/>
  <c r="J123"/>
  <c r="G123"/>
  <c r="Y123"/>
  <c r="X122"/>
  <c r="W122"/>
  <c r="V122"/>
  <c r="S122"/>
  <c r="P122"/>
  <c r="M122"/>
  <c r="J122"/>
  <c r="G122"/>
  <c r="Y122"/>
  <c r="X121"/>
  <c r="W121"/>
  <c r="V121"/>
  <c r="S121"/>
  <c r="P121"/>
  <c r="M121"/>
  <c r="J121"/>
  <c r="G121"/>
  <c r="Y121"/>
  <c r="X120"/>
  <c r="W120"/>
  <c r="V120"/>
  <c r="S120"/>
  <c r="P120"/>
  <c r="M120"/>
  <c r="J120"/>
  <c r="G120"/>
  <c r="Y120"/>
  <c r="V119"/>
  <c r="S119"/>
  <c r="P119"/>
  <c r="M119"/>
  <c r="J119"/>
  <c r="G119"/>
  <c r="Y119"/>
  <c r="V118"/>
  <c r="S118"/>
  <c r="P118"/>
  <c r="M118"/>
  <c r="J118"/>
  <c r="G118"/>
  <c r="Y118"/>
  <c r="X113"/>
  <c r="W113"/>
  <c r="V113"/>
  <c r="S113"/>
  <c r="P113"/>
  <c r="M113"/>
  <c r="J113"/>
  <c r="G113"/>
  <c r="X112"/>
  <c r="W112"/>
  <c r="V112"/>
  <c r="S112"/>
  <c r="P112"/>
  <c r="M112"/>
  <c r="J112"/>
  <c r="G112"/>
  <c r="X111"/>
  <c r="W111"/>
  <c r="V111"/>
  <c r="S111"/>
  <c r="P111"/>
  <c r="M111"/>
  <c r="J111"/>
  <c r="G111"/>
  <c r="X110"/>
  <c r="W110"/>
  <c r="V110"/>
  <c r="S110"/>
  <c r="P110"/>
  <c r="M110"/>
  <c r="J110"/>
  <c r="G110"/>
  <c r="X109"/>
  <c r="W109"/>
  <c r="V109"/>
  <c r="S109"/>
  <c r="P109"/>
  <c r="M109"/>
  <c r="J109"/>
  <c r="G109"/>
  <c r="X108"/>
  <c r="W108"/>
  <c r="V108"/>
  <c r="S108"/>
  <c r="P108"/>
  <c r="M108"/>
  <c r="J108"/>
  <c r="G108"/>
  <c r="X107"/>
  <c r="W107"/>
  <c r="V107"/>
  <c r="S107"/>
  <c r="P107"/>
  <c r="M107"/>
  <c r="J107"/>
  <c r="G107"/>
  <c r="X106"/>
  <c r="W106"/>
  <c r="V106"/>
  <c r="S106"/>
  <c r="P106"/>
  <c r="M106"/>
  <c r="J106"/>
  <c r="G106"/>
  <c r="X105"/>
  <c r="W105"/>
  <c r="V105"/>
  <c r="S105"/>
  <c r="P105"/>
  <c r="M105"/>
  <c r="J105"/>
  <c r="G105"/>
  <c r="X104"/>
  <c r="W104"/>
  <c r="V104"/>
  <c r="S104"/>
  <c r="P104"/>
  <c r="M104"/>
  <c r="J104"/>
  <c r="G104"/>
  <c r="X102"/>
  <c r="W102"/>
  <c r="V102"/>
  <c r="S102"/>
  <c r="P102"/>
  <c r="M102"/>
  <c r="J102"/>
  <c r="G102"/>
  <c r="Y102"/>
  <c r="X103"/>
  <c r="W103"/>
  <c r="V103"/>
  <c r="S103"/>
  <c r="P103"/>
  <c r="M103"/>
  <c r="J103"/>
  <c r="G103"/>
  <c r="Y103"/>
  <c r="X97"/>
  <c r="W97"/>
  <c r="V97"/>
  <c r="S97"/>
  <c r="P97"/>
  <c r="M97"/>
  <c r="J97"/>
  <c r="G97"/>
  <c r="Y97"/>
  <c r="X96"/>
  <c r="W96"/>
  <c r="V96"/>
  <c r="S96"/>
  <c r="P96"/>
  <c r="M96"/>
  <c r="J96"/>
  <c r="G96"/>
  <c r="Y96"/>
  <c r="X95"/>
  <c r="W95"/>
  <c r="V95"/>
  <c r="S95"/>
  <c r="P95"/>
  <c r="M95"/>
  <c r="J95"/>
  <c r="G95"/>
  <c r="Y95"/>
  <c r="X94"/>
  <c r="W94"/>
  <c r="V94"/>
  <c r="S94"/>
  <c r="P94"/>
  <c r="M94"/>
  <c r="J94"/>
  <c r="G94"/>
  <c r="Y94"/>
  <c r="X93"/>
  <c r="W93"/>
  <c r="V93"/>
  <c r="S93"/>
  <c r="P93"/>
  <c r="M93"/>
  <c r="J93"/>
  <c r="G93"/>
  <c r="Y93"/>
  <c r="X92"/>
  <c r="W92"/>
  <c r="V92"/>
  <c r="S92"/>
  <c r="P92"/>
  <c r="M92"/>
  <c r="J92"/>
  <c r="G92"/>
  <c r="Y92"/>
  <c r="X91"/>
  <c r="W91"/>
  <c r="V91"/>
  <c r="S91"/>
  <c r="P91"/>
  <c r="M91"/>
  <c r="J91"/>
  <c r="G91"/>
  <c r="Y91"/>
  <c r="V90"/>
  <c r="S90"/>
  <c r="P90"/>
  <c r="M90"/>
  <c r="J90"/>
  <c r="G90"/>
  <c r="Y90"/>
  <c r="V89"/>
  <c r="S89"/>
  <c r="P89"/>
  <c r="M89"/>
  <c r="J89"/>
  <c r="G89"/>
  <c r="Y89"/>
  <c r="V88"/>
  <c r="S88"/>
  <c r="P88"/>
  <c r="M88"/>
  <c r="J88"/>
  <c r="G88"/>
  <c r="Y88"/>
  <c r="V87"/>
  <c r="S87"/>
  <c r="P87"/>
  <c r="M87"/>
  <c r="J87"/>
  <c r="G87"/>
  <c r="Y87"/>
  <c r="V86"/>
  <c r="S86"/>
  <c r="P86"/>
  <c r="M86"/>
  <c r="J86"/>
  <c r="G86"/>
  <c r="Y86"/>
  <c r="V31"/>
  <c r="V32"/>
  <c r="V33"/>
  <c r="V34"/>
  <c r="V35"/>
  <c r="V38"/>
  <c r="S31"/>
  <c r="S32"/>
  <c r="S33"/>
  <c r="S34"/>
  <c r="S35"/>
  <c r="S38"/>
  <c r="P31"/>
  <c r="P32"/>
  <c r="P33"/>
  <c r="P34"/>
  <c r="P35"/>
  <c r="P38"/>
  <c r="M31"/>
  <c r="M32"/>
  <c r="M33"/>
  <c r="M34"/>
  <c r="M35"/>
  <c r="M38"/>
  <c r="J31"/>
  <c r="J32"/>
  <c r="J33"/>
  <c r="J34"/>
  <c r="J35"/>
  <c r="J38"/>
  <c r="G31"/>
  <c r="G32"/>
  <c r="G33"/>
  <c r="G34"/>
  <c r="G35"/>
  <c r="G38"/>
  <c r="Y52"/>
  <c r="Y53"/>
  <c r="Y54"/>
  <c r="Y55"/>
  <c r="V53"/>
  <c r="V56"/>
  <c r="S53"/>
  <c r="S56"/>
  <c r="P53"/>
  <c r="P56"/>
  <c r="M53"/>
  <c r="M56"/>
  <c r="J53"/>
  <c r="J56"/>
  <c r="G56"/>
  <c r="T221" i="5"/>
  <c r="P221"/>
  <c r="L221"/>
  <c r="H221"/>
  <c r="X221"/>
  <c r="D46" i="9"/>
  <c r="B46"/>
  <c r="U90" i="33"/>
  <c r="T90"/>
  <c r="R90"/>
  <c r="Q90"/>
  <c r="O90"/>
  <c r="N90"/>
  <c r="L90"/>
  <c r="K90"/>
  <c r="I90"/>
  <c r="H90"/>
  <c r="F90"/>
  <c r="E90"/>
  <c r="D90"/>
  <c r="C90"/>
  <c r="B90"/>
  <c r="U88"/>
  <c r="T88"/>
  <c r="R88"/>
  <c r="Q88"/>
  <c r="O88"/>
  <c r="N88"/>
  <c r="L88"/>
  <c r="K88"/>
  <c r="I88"/>
  <c r="H88"/>
  <c r="F88"/>
  <c r="E88"/>
  <c r="D88"/>
  <c r="C88"/>
  <c r="B88"/>
  <c r="U89"/>
  <c r="T89"/>
  <c r="R89"/>
  <c r="Q89"/>
  <c r="O89"/>
  <c r="N89"/>
  <c r="L89"/>
  <c r="K89"/>
  <c r="I89"/>
  <c r="H89"/>
  <c r="F89"/>
  <c r="E89"/>
  <c r="D89"/>
  <c r="C89"/>
  <c r="B89"/>
  <c r="U50"/>
  <c r="T50"/>
  <c r="R50"/>
  <c r="Q50"/>
  <c r="O50"/>
  <c r="N50"/>
  <c r="L50"/>
  <c r="K50"/>
  <c r="I50"/>
  <c r="H50"/>
  <c r="F50"/>
  <c r="E50"/>
  <c r="D50"/>
  <c r="C50"/>
  <c r="B50"/>
  <c r="U49"/>
  <c r="T49"/>
  <c r="R49"/>
  <c r="Q49"/>
  <c r="O49"/>
  <c r="N49"/>
  <c r="L49"/>
  <c r="K49"/>
  <c r="I49"/>
  <c r="H49"/>
  <c r="F49"/>
  <c r="E49"/>
  <c r="D49"/>
  <c r="C49"/>
  <c r="B49"/>
  <c r="U51"/>
  <c r="T51"/>
  <c r="R51"/>
  <c r="Q51"/>
  <c r="O51"/>
  <c r="N51"/>
  <c r="L51"/>
  <c r="K51"/>
  <c r="I51"/>
  <c r="H51"/>
  <c r="F51"/>
  <c r="E51"/>
  <c r="D51"/>
  <c r="C51"/>
  <c r="B51"/>
  <c r="U48"/>
  <c r="T48"/>
  <c r="R48"/>
  <c r="Q48"/>
  <c r="O48"/>
  <c r="N48"/>
  <c r="L48"/>
  <c r="K48"/>
  <c r="I48"/>
  <c r="H48"/>
  <c r="F48"/>
  <c r="E48"/>
  <c r="D48"/>
  <c r="C48"/>
  <c r="B48"/>
  <c r="X23"/>
  <c r="W23"/>
  <c r="U23"/>
  <c r="T23"/>
  <c r="R23"/>
  <c r="Q23"/>
  <c r="O23"/>
  <c r="N23"/>
  <c r="L23"/>
  <c r="K23"/>
  <c r="I23"/>
  <c r="H23"/>
  <c r="F23"/>
  <c r="E23"/>
  <c r="D23"/>
  <c r="C23"/>
  <c r="B23"/>
  <c r="U16"/>
  <c r="T16"/>
  <c r="R16"/>
  <c r="Q16"/>
  <c r="O16"/>
  <c r="N16"/>
  <c r="L16"/>
  <c r="K16"/>
  <c r="I16"/>
  <c r="H16"/>
  <c r="F16"/>
  <c r="E16"/>
  <c r="D16"/>
  <c r="C16"/>
  <c r="B16"/>
  <c r="U15"/>
  <c r="T15"/>
  <c r="R15"/>
  <c r="Q15"/>
  <c r="O15"/>
  <c r="N15"/>
  <c r="L15"/>
  <c r="K15"/>
  <c r="I15"/>
  <c r="H15"/>
  <c r="F15"/>
  <c r="E15"/>
  <c r="D15"/>
  <c r="C15"/>
  <c r="B15"/>
  <c r="X14"/>
  <c r="W14"/>
  <c r="U14"/>
  <c r="T14"/>
  <c r="R14"/>
  <c r="Q14"/>
  <c r="O14"/>
  <c r="N14"/>
  <c r="L14"/>
  <c r="K14"/>
  <c r="I14"/>
  <c r="H14"/>
  <c r="F14"/>
  <c r="E14"/>
  <c r="D14"/>
  <c r="C14"/>
  <c r="B14"/>
  <c r="U13"/>
  <c r="T13"/>
  <c r="R13"/>
  <c r="Q13"/>
  <c r="O13"/>
  <c r="N13"/>
  <c r="L13"/>
  <c r="K13"/>
  <c r="I13"/>
  <c r="H13"/>
  <c r="F13"/>
  <c r="E13"/>
  <c r="D13"/>
  <c r="C13"/>
  <c r="B13"/>
  <c r="U12"/>
  <c r="T12"/>
  <c r="R12"/>
  <c r="Q12"/>
  <c r="O12"/>
  <c r="N12"/>
  <c r="L12"/>
  <c r="K12"/>
  <c r="I12"/>
  <c r="H12"/>
  <c r="F12"/>
  <c r="E12"/>
  <c r="D12"/>
  <c r="C12"/>
  <c r="B12"/>
  <c r="C21" i="32"/>
  <c r="B21"/>
  <c r="B18"/>
  <c r="J16"/>
  <c r="M16"/>
  <c r="C16"/>
  <c r="B16"/>
  <c r="C13"/>
  <c r="B13"/>
  <c r="C15"/>
  <c r="B15"/>
  <c r="C14"/>
  <c r="B14"/>
  <c r="B10"/>
  <c r="C7"/>
  <c r="B7"/>
  <c r="C6"/>
  <c r="B6"/>
  <c r="B3"/>
  <c r="S158" i="31"/>
  <c r="R158"/>
  <c r="Q158"/>
  <c r="O158"/>
  <c r="N158"/>
  <c r="M158"/>
  <c r="K158"/>
  <c r="J158"/>
  <c r="I158"/>
  <c r="G158"/>
  <c r="F158"/>
  <c r="E158"/>
  <c r="D158"/>
  <c r="C158"/>
  <c r="B158"/>
  <c r="S160"/>
  <c r="R160"/>
  <c r="Q160"/>
  <c r="O160"/>
  <c r="N160"/>
  <c r="M160"/>
  <c r="K160"/>
  <c r="J160"/>
  <c r="I160"/>
  <c r="G160"/>
  <c r="F160"/>
  <c r="E160"/>
  <c r="D160"/>
  <c r="C160"/>
  <c r="B160"/>
  <c r="S159"/>
  <c r="R159"/>
  <c r="Q159"/>
  <c r="O159"/>
  <c r="N159"/>
  <c r="M159"/>
  <c r="K159"/>
  <c r="J159"/>
  <c r="I159"/>
  <c r="G159"/>
  <c r="F159"/>
  <c r="E159"/>
  <c r="D159"/>
  <c r="C159"/>
  <c r="B159"/>
  <c r="S157"/>
  <c r="R157"/>
  <c r="Q157"/>
  <c r="O157"/>
  <c r="N157"/>
  <c r="M157"/>
  <c r="K157"/>
  <c r="J157"/>
  <c r="I157"/>
  <c r="G157"/>
  <c r="F157"/>
  <c r="E157"/>
  <c r="D157"/>
  <c r="C157"/>
  <c r="B157"/>
  <c r="S156"/>
  <c r="R156"/>
  <c r="Q156"/>
  <c r="O156"/>
  <c r="N156"/>
  <c r="M156"/>
  <c r="K156"/>
  <c r="J156"/>
  <c r="I156"/>
  <c r="G156"/>
  <c r="F156"/>
  <c r="E156"/>
  <c r="D156"/>
  <c r="C156"/>
  <c r="B156"/>
  <c r="S151"/>
  <c r="R151"/>
  <c r="Q151"/>
  <c r="O151"/>
  <c r="N151"/>
  <c r="M151"/>
  <c r="K151"/>
  <c r="J151"/>
  <c r="I151"/>
  <c r="G151"/>
  <c r="F151"/>
  <c r="E151"/>
  <c r="D151"/>
  <c r="C151"/>
  <c r="B151"/>
  <c r="S149"/>
  <c r="R149"/>
  <c r="Q149"/>
  <c r="O149"/>
  <c r="N149"/>
  <c r="M149"/>
  <c r="K149"/>
  <c r="J149"/>
  <c r="I149"/>
  <c r="G149"/>
  <c r="F149"/>
  <c r="E149"/>
  <c r="D149"/>
  <c r="C149"/>
  <c r="B149"/>
  <c r="S150"/>
  <c r="R150"/>
  <c r="Q150"/>
  <c r="O150"/>
  <c r="N150"/>
  <c r="M150"/>
  <c r="K150"/>
  <c r="J150"/>
  <c r="I150"/>
  <c r="G150"/>
  <c r="F150"/>
  <c r="E150"/>
  <c r="D150"/>
  <c r="C150"/>
  <c r="B150"/>
  <c r="S146"/>
  <c r="R146"/>
  <c r="Q146"/>
  <c r="O146"/>
  <c r="N146"/>
  <c r="M146"/>
  <c r="K146"/>
  <c r="J146"/>
  <c r="I146"/>
  <c r="G146"/>
  <c r="F146"/>
  <c r="E146"/>
  <c r="D146"/>
  <c r="C146"/>
  <c r="B146"/>
  <c r="S147"/>
  <c r="R147"/>
  <c r="Q147"/>
  <c r="O147"/>
  <c r="N147"/>
  <c r="M147"/>
  <c r="K147"/>
  <c r="J147"/>
  <c r="I147"/>
  <c r="G147"/>
  <c r="F147"/>
  <c r="E147"/>
  <c r="D147"/>
  <c r="C147"/>
  <c r="B147"/>
  <c r="S148"/>
  <c r="R148"/>
  <c r="Q148"/>
  <c r="O148"/>
  <c r="N148"/>
  <c r="M148"/>
  <c r="K148"/>
  <c r="J148"/>
  <c r="I148"/>
  <c r="G148"/>
  <c r="F148"/>
  <c r="E148"/>
  <c r="D148"/>
  <c r="C148"/>
  <c r="B148"/>
  <c r="S145"/>
  <c r="R145"/>
  <c r="Q145"/>
  <c r="O145"/>
  <c r="N145"/>
  <c r="M145"/>
  <c r="K145"/>
  <c r="J145"/>
  <c r="I145"/>
  <c r="G145"/>
  <c r="F145"/>
  <c r="E145"/>
  <c r="D145"/>
  <c r="C145"/>
  <c r="B145"/>
  <c r="S141"/>
  <c r="R141"/>
  <c r="Q141"/>
  <c r="O141"/>
  <c r="N141"/>
  <c r="M141"/>
  <c r="K141"/>
  <c r="J141"/>
  <c r="I141"/>
  <c r="G141"/>
  <c r="F141"/>
  <c r="E141"/>
  <c r="D141"/>
  <c r="C141"/>
  <c r="B141"/>
  <c r="S142"/>
  <c r="R142"/>
  <c r="Q142"/>
  <c r="O142"/>
  <c r="N142"/>
  <c r="M142"/>
  <c r="K142"/>
  <c r="J142"/>
  <c r="I142"/>
  <c r="G142"/>
  <c r="F142"/>
  <c r="E142"/>
  <c r="D142"/>
  <c r="C142"/>
  <c r="B142"/>
  <c r="S143"/>
  <c r="R143"/>
  <c r="Q143"/>
  <c r="O143"/>
  <c r="N143"/>
  <c r="M143"/>
  <c r="K143"/>
  <c r="J143"/>
  <c r="I143"/>
  <c r="G143"/>
  <c r="F143"/>
  <c r="E143"/>
  <c r="D143"/>
  <c r="C143"/>
  <c r="B143"/>
  <c r="S140"/>
  <c r="R140"/>
  <c r="Q140"/>
  <c r="O140"/>
  <c r="N140"/>
  <c r="M140"/>
  <c r="K140"/>
  <c r="J140"/>
  <c r="I140"/>
  <c r="G140"/>
  <c r="F140"/>
  <c r="E140"/>
  <c r="D140"/>
  <c r="C140"/>
  <c r="B140"/>
  <c r="S144"/>
  <c r="R144"/>
  <c r="Q144"/>
  <c r="O144"/>
  <c r="N144"/>
  <c r="M144"/>
  <c r="K144"/>
  <c r="J144"/>
  <c r="I144"/>
  <c r="G144"/>
  <c r="F144"/>
  <c r="E144"/>
  <c r="D144"/>
  <c r="C144"/>
  <c r="B144"/>
  <c r="S138"/>
  <c r="R138"/>
  <c r="Q138"/>
  <c r="O138"/>
  <c r="N138"/>
  <c r="M138"/>
  <c r="K138"/>
  <c r="J138"/>
  <c r="I138"/>
  <c r="G138"/>
  <c r="F138"/>
  <c r="E138"/>
  <c r="D138"/>
  <c r="C138"/>
  <c r="B138"/>
  <c r="S139"/>
  <c r="R139"/>
  <c r="Q139"/>
  <c r="O139"/>
  <c r="N139"/>
  <c r="M139"/>
  <c r="K139"/>
  <c r="J139"/>
  <c r="I139"/>
  <c r="G139"/>
  <c r="F139"/>
  <c r="E139"/>
  <c r="D139"/>
  <c r="C139"/>
  <c r="B139"/>
  <c r="S137"/>
  <c r="R137"/>
  <c r="Q137"/>
  <c r="O137"/>
  <c r="N137"/>
  <c r="M137"/>
  <c r="K137"/>
  <c r="J137"/>
  <c r="I137"/>
  <c r="G137"/>
  <c r="F137"/>
  <c r="E137"/>
  <c r="D137"/>
  <c r="C137"/>
  <c r="B137"/>
  <c r="S132"/>
  <c r="R132"/>
  <c r="Q132"/>
  <c r="O132"/>
  <c r="N132"/>
  <c r="M132"/>
  <c r="K132"/>
  <c r="J132"/>
  <c r="I132"/>
  <c r="G132"/>
  <c r="F132"/>
  <c r="E132"/>
  <c r="D132"/>
  <c r="C132"/>
  <c r="B132"/>
  <c r="S131"/>
  <c r="R131"/>
  <c r="Q131"/>
  <c r="O131"/>
  <c r="N131"/>
  <c r="M131"/>
  <c r="K131"/>
  <c r="J131"/>
  <c r="I131"/>
  <c r="G131"/>
  <c r="F131"/>
  <c r="E131"/>
  <c r="D131"/>
  <c r="C131"/>
  <c r="B131"/>
  <c r="S130"/>
  <c r="R130"/>
  <c r="Q130"/>
  <c r="O130"/>
  <c r="N130"/>
  <c r="M130"/>
  <c r="K130"/>
  <c r="J130"/>
  <c r="I130"/>
  <c r="G130"/>
  <c r="F130"/>
  <c r="E130"/>
  <c r="D130"/>
  <c r="C130"/>
  <c r="B130"/>
  <c r="S129"/>
  <c r="R129"/>
  <c r="Q129"/>
  <c r="O129"/>
  <c r="N129"/>
  <c r="M129"/>
  <c r="K129"/>
  <c r="J129"/>
  <c r="I129"/>
  <c r="G129"/>
  <c r="F129"/>
  <c r="E129"/>
  <c r="D129"/>
  <c r="C129"/>
  <c r="B129"/>
  <c r="S128"/>
  <c r="R128"/>
  <c r="Q128"/>
  <c r="O128"/>
  <c r="N128"/>
  <c r="M128"/>
  <c r="K128"/>
  <c r="J128"/>
  <c r="I128"/>
  <c r="G128"/>
  <c r="F128"/>
  <c r="E128"/>
  <c r="D128"/>
  <c r="C128"/>
  <c r="B128"/>
  <c r="S127"/>
  <c r="R127"/>
  <c r="Q127"/>
  <c r="O127"/>
  <c r="N127"/>
  <c r="M127"/>
  <c r="K127"/>
  <c r="J127"/>
  <c r="I127"/>
  <c r="G127"/>
  <c r="F127"/>
  <c r="E127"/>
  <c r="D127"/>
  <c r="C127"/>
  <c r="B127"/>
  <c r="S126"/>
  <c r="R126"/>
  <c r="Q126"/>
  <c r="O126"/>
  <c r="N126"/>
  <c r="M126"/>
  <c r="K126"/>
  <c r="J126"/>
  <c r="I126"/>
  <c r="G126"/>
  <c r="F126"/>
  <c r="E126"/>
  <c r="D126"/>
  <c r="C126"/>
  <c r="B126"/>
  <c r="S125"/>
  <c r="R125"/>
  <c r="Q125"/>
  <c r="O125"/>
  <c r="N125"/>
  <c r="M125"/>
  <c r="K125"/>
  <c r="J125"/>
  <c r="I125"/>
  <c r="G125"/>
  <c r="F125"/>
  <c r="E125"/>
  <c r="D125"/>
  <c r="C125"/>
  <c r="B125"/>
  <c r="S124"/>
  <c r="R124"/>
  <c r="Q124"/>
  <c r="O124"/>
  <c r="N124"/>
  <c r="M124"/>
  <c r="K124"/>
  <c r="J124"/>
  <c r="I124"/>
  <c r="G124"/>
  <c r="F124"/>
  <c r="E124"/>
  <c r="D124"/>
  <c r="C124"/>
  <c r="B124"/>
  <c r="S123"/>
  <c r="R123"/>
  <c r="Q123"/>
  <c r="O123"/>
  <c r="N123"/>
  <c r="M123"/>
  <c r="K123"/>
  <c r="J123"/>
  <c r="I123"/>
  <c r="G123"/>
  <c r="F123"/>
  <c r="E123"/>
  <c r="D123"/>
  <c r="C123"/>
  <c r="B123"/>
  <c r="S122"/>
  <c r="R122"/>
  <c r="Q122"/>
  <c r="O122"/>
  <c r="N122"/>
  <c r="M122"/>
  <c r="K122"/>
  <c r="J122"/>
  <c r="I122"/>
  <c r="G122"/>
  <c r="F122"/>
  <c r="E122"/>
  <c r="D122"/>
  <c r="C122"/>
  <c r="B122"/>
  <c r="S119"/>
  <c r="R119"/>
  <c r="Q119"/>
  <c r="O119"/>
  <c r="N119"/>
  <c r="M119"/>
  <c r="K119"/>
  <c r="J119"/>
  <c r="I119"/>
  <c r="G119"/>
  <c r="F119"/>
  <c r="E119"/>
  <c r="D119"/>
  <c r="C119"/>
  <c r="B119"/>
  <c r="S118"/>
  <c r="R118"/>
  <c r="Q118"/>
  <c r="O118"/>
  <c r="N118"/>
  <c r="M118"/>
  <c r="K118"/>
  <c r="J118"/>
  <c r="I118"/>
  <c r="G118"/>
  <c r="F118"/>
  <c r="E118"/>
  <c r="D118"/>
  <c r="C118"/>
  <c r="B118"/>
  <c r="S121"/>
  <c r="R121"/>
  <c r="Q121"/>
  <c r="O121"/>
  <c r="N121"/>
  <c r="M121"/>
  <c r="K121"/>
  <c r="J121"/>
  <c r="I121"/>
  <c r="G121"/>
  <c r="F121"/>
  <c r="E121"/>
  <c r="D121"/>
  <c r="C121"/>
  <c r="B121"/>
  <c r="S115"/>
  <c r="R115"/>
  <c r="Q115"/>
  <c r="O115"/>
  <c r="N115"/>
  <c r="M115"/>
  <c r="K115"/>
  <c r="J115"/>
  <c r="I115"/>
  <c r="G115"/>
  <c r="F115"/>
  <c r="E115"/>
  <c r="D115"/>
  <c r="C115"/>
  <c r="B115"/>
  <c r="S116"/>
  <c r="R116"/>
  <c r="Q116"/>
  <c r="O116"/>
  <c r="N116"/>
  <c r="M116"/>
  <c r="K116"/>
  <c r="J116"/>
  <c r="I116"/>
  <c r="G116"/>
  <c r="F116"/>
  <c r="E116"/>
  <c r="D116"/>
  <c r="C116"/>
  <c r="B116"/>
  <c r="S117"/>
  <c r="R117"/>
  <c r="Q117"/>
  <c r="O117"/>
  <c r="N117"/>
  <c r="M117"/>
  <c r="K117"/>
  <c r="J117"/>
  <c r="I117"/>
  <c r="G117"/>
  <c r="F117"/>
  <c r="E117"/>
  <c r="D117"/>
  <c r="C117"/>
  <c r="B117"/>
  <c r="S114"/>
  <c r="R114"/>
  <c r="Q114"/>
  <c r="O114"/>
  <c r="N114"/>
  <c r="M114"/>
  <c r="K114"/>
  <c r="J114"/>
  <c r="I114"/>
  <c r="G114"/>
  <c r="F114"/>
  <c r="E114"/>
  <c r="D114"/>
  <c r="C114"/>
  <c r="B114"/>
  <c r="S120"/>
  <c r="R120"/>
  <c r="Q120"/>
  <c r="O120"/>
  <c r="N120"/>
  <c r="M120"/>
  <c r="K120"/>
  <c r="J120"/>
  <c r="I120"/>
  <c r="G120"/>
  <c r="F120"/>
  <c r="E120"/>
  <c r="D120"/>
  <c r="C120"/>
  <c r="B120"/>
  <c r="S113"/>
  <c r="R113"/>
  <c r="Q113"/>
  <c r="O113"/>
  <c r="N113"/>
  <c r="M113"/>
  <c r="K113"/>
  <c r="J113"/>
  <c r="I113"/>
  <c r="G113"/>
  <c r="F113"/>
  <c r="E113"/>
  <c r="D113"/>
  <c r="C113"/>
  <c r="B113"/>
  <c r="S112"/>
  <c r="R112"/>
  <c r="Q112"/>
  <c r="O112"/>
  <c r="N112"/>
  <c r="M112"/>
  <c r="K112"/>
  <c r="J112"/>
  <c r="I112"/>
  <c r="G112"/>
  <c r="F112"/>
  <c r="E112"/>
  <c r="D112"/>
  <c r="C112"/>
  <c r="B112"/>
  <c r="S111"/>
  <c r="R111"/>
  <c r="Q111"/>
  <c r="O111"/>
  <c r="N111"/>
  <c r="M111"/>
  <c r="K111"/>
  <c r="J111"/>
  <c r="I111"/>
  <c r="G111"/>
  <c r="F111"/>
  <c r="E111"/>
  <c r="D111"/>
  <c r="C111"/>
  <c r="B111"/>
  <c r="S109"/>
  <c r="R109"/>
  <c r="Q109"/>
  <c r="O109"/>
  <c r="N109"/>
  <c r="M109"/>
  <c r="K109"/>
  <c r="J109"/>
  <c r="I109"/>
  <c r="G109"/>
  <c r="F109"/>
  <c r="E109"/>
  <c r="D109"/>
  <c r="C109"/>
  <c r="B109"/>
  <c r="S110"/>
  <c r="R110"/>
  <c r="Q110"/>
  <c r="O110"/>
  <c r="N110"/>
  <c r="M110"/>
  <c r="K110"/>
  <c r="J110"/>
  <c r="I110"/>
  <c r="G110"/>
  <c r="F110"/>
  <c r="E110"/>
  <c r="D110"/>
  <c r="C110"/>
  <c r="B110"/>
  <c r="S107"/>
  <c r="R107"/>
  <c r="Q107"/>
  <c r="O107"/>
  <c r="N107"/>
  <c r="M107"/>
  <c r="K107"/>
  <c r="J107"/>
  <c r="I107"/>
  <c r="G107"/>
  <c r="F107"/>
  <c r="E107"/>
  <c r="D107"/>
  <c r="C107"/>
  <c r="B107"/>
  <c r="S108"/>
  <c r="R108"/>
  <c r="Q108"/>
  <c r="O108"/>
  <c r="N108"/>
  <c r="M108"/>
  <c r="K108"/>
  <c r="J108"/>
  <c r="I108"/>
  <c r="G108"/>
  <c r="F108"/>
  <c r="E108"/>
  <c r="D108"/>
  <c r="C108"/>
  <c r="B108"/>
  <c r="S105"/>
  <c r="R105"/>
  <c r="Q105"/>
  <c r="O105"/>
  <c r="N105"/>
  <c r="M105"/>
  <c r="K105"/>
  <c r="J105"/>
  <c r="I105"/>
  <c r="G105"/>
  <c r="F105"/>
  <c r="E105"/>
  <c r="D105"/>
  <c r="C105"/>
  <c r="B105"/>
  <c r="S103"/>
  <c r="R103"/>
  <c r="Q103"/>
  <c r="O103"/>
  <c r="N103"/>
  <c r="M103"/>
  <c r="K103"/>
  <c r="J103"/>
  <c r="I103"/>
  <c r="G103"/>
  <c r="F103"/>
  <c r="E103"/>
  <c r="D103"/>
  <c r="C103"/>
  <c r="B103"/>
  <c r="S106"/>
  <c r="R106"/>
  <c r="Q106"/>
  <c r="O106"/>
  <c r="N106"/>
  <c r="M106"/>
  <c r="K106"/>
  <c r="J106"/>
  <c r="I106"/>
  <c r="G106"/>
  <c r="F106"/>
  <c r="E106"/>
  <c r="D106"/>
  <c r="C106"/>
  <c r="B106"/>
  <c r="S102"/>
  <c r="R102"/>
  <c r="Q102"/>
  <c r="O102"/>
  <c r="N102"/>
  <c r="M102"/>
  <c r="K102"/>
  <c r="J102"/>
  <c r="I102"/>
  <c r="G102"/>
  <c r="F102"/>
  <c r="E102"/>
  <c r="D102"/>
  <c r="C102"/>
  <c r="B102"/>
  <c r="S104"/>
  <c r="R104"/>
  <c r="Q104"/>
  <c r="O104"/>
  <c r="N104"/>
  <c r="M104"/>
  <c r="K104"/>
  <c r="J104"/>
  <c r="I104"/>
  <c r="G104"/>
  <c r="F104"/>
  <c r="E104"/>
  <c r="D104"/>
  <c r="C104"/>
  <c r="B104"/>
  <c r="S99"/>
  <c r="R99"/>
  <c r="Q99"/>
  <c r="O99"/>
  <c r="N99"/>
  <c r="M99"/>
  <c r="K99"/>
  <c r="J99"/>
  <c r="I99"/>
  <c r="G99"/>
  <c r="F99"/>
  <c r="E99"/>
  <c r="D99"/>
  <c r="C99"/>
  <c r="B99"/>
  <c r="S98"/>
  <c r="R98"/>
  <c r="Q98"/>
  <c r="O98"/>
  <c r="N98"/>
  <c r="M98"/>
  <c r="K98"/>
  <c r="J98"/>
  <c r="I98"/>
  <c r="G98"/>
  <c r="F98"/>
  <c r="E98"/>
  <c r="D98"/>
  <c r="C98"/>
  <c r="B98"/>
  <c r="S97"/>
  <c r="R97"/>
  <c r="Q97"/>
  <c r="O97"/>
  <c r="N97"/>
  <c r="M97"/>
  <c r="K97"/>
  <c r="J97"/>
  <c r="I97"/>
  <c r="G97"/>
  <c r="F97"/>
  <c r="E97"/>
  <c r="D97"/>
  <c r="C97"/>
  <c r="B97"/>
  <c r="S101"/>
  <c r="R101"/>
  <c r="Q101"/>
  <c r="O101"/>
  <c r="N101"/>
  <c r="M101"/>
  <c r="K101"/>
  <c r="J101"/>
  <c r="I101"/>
  <c r="G101"/>
  <c r="F101"/>
  <c r="E101"/>
  <c r="D101"/>
  <c r="C101"/>
  <c r="B101"/>
  <c r="S100"/>
  <c r="R100"/>
  <c r="Q100"/>
  <c r="O100"/>
  <c r="N100"/>
  <c r="M100"/>
  <c r="K100"/>
  <c r="J100"/>
  <c r="I100"/>
  <c r="G100"/>
  <c r="F100"/>
  <c r="E100"/>
  <c r="D100"/>
  <c r="C100"/>
  <c r="B100"/>
  <c r="S96"/>
  <c r="R96"/>
  <c r="Q96"/>
  <c r="O96"/>
  <c r="N96"/>
  <c r="M96"/>
  <c r="K96"/>
  <c r="J96"/>
  <c r="I96"/>
  <c r="G96"/>
  <c r="F96"/>
  <c r="E96"/>
  <c r="D96"/>
  <c r="C96"/>
  <c r="B96"/>
  <c r="S95"/>
  <c r="R95"/>
  <c r="Q95"/>
  <c r="O95"/>
  <c r="N95"/>
  <c r="M95"/>
  <c r="K95"/>
  <c r="J95"/>
  <c r="I95"/>
  <c r="G95"/>
  <c r="F95"/>
  <c r="E95"/>
  <c r="D95"/>
  <c r="C95"/>
  <c r="B95"/>
  <c r="S74"/>
  <c r="R74"/>
  <c r="Q74"/>
  <c r="O74"/>
  <c r="N74"/>
  <c r="M74"/>
  <c r="K74"/>
  <c r="J74"/>
  <c r="I74"/>
  <c r="G74"/>
  <c r="F74"/>
  <c r="E74"/>
  <c r="D74"/>
  <c r="C74"/>
  <c r="B74"/>
  <c r="S71"/>
  <c r="R71"/>
  <c r="Q71"/>
  <c r="O71"/>
  <c r="N71"/>
  <c r="M71"/>
  <c r="K71"/>
  <c r="J71"/>
  <c r="I71"/>
  <c r="G71"/>
  <c r="F71"/>
  <c r="E71"/>
  <c r="D71"/>
  <c r="C71"/>
  <c r="B71"/>
  <c r="S77"/>
  <c r="R77"/>
  <c r="Q77"/>
  <c r="O77"/>
  <c r="N77"/>
  <c r="M77"/>
  <c r="K77"/>
  <c r="J77"/>
  <c r="I77"/>
  <c r="G77"/>
  <c r="F77"/>
  <c r="E77"/>
  <c r="D77"/>
  <c r="C77"/>
  <c r="B77"/>
  <c r="S61"/>
  <c r="R61"/>
  <c r="Q61"/>
  <c r="O61"/>
  <c r="N61"/>
  <c r="M61"/>
  <c r="K61"/>
  <c r="J61"/>
  <c r="I61"/>
  <c r="G61"/>
  <c r="F61"/>
  <c r="E61"/>
  <c r="D61"/>
  <c r="C61"/>
  <c r="B61"/>
  <c r="S50"/>
  <c r="R50"/>
  <c r="Q50"/>
  <c r="O50"/>
  <c r="N50"/>
  <c r="M50"/>
  <c r="K50"/>
  <c r="J50"/>
  <c r="I50"/>
  <c r="G50"/>
  <c r="F50"/>
  <c r="E50"/>
  <c r="D50"/>
  <c r="C50"/>
  <c r="B50"/>
  <c r="S90"/>
  <c r="R90"/>
  <c r="Q90"/>
  <c r="O90"/>
  <c r="N90"/>
  <c r="M90"/>
  <c r="K90"/>
  <c r="J90"/>
  <c r="I90"/>
  <c r="G90"/>
  <c r="F90"/>
  <c r="E90"/>
  <c r="D90"/>
  <c r="C90"/>
  <c r="B90"/>
  <c r="S89"/>
  <c r="R89"/>
  <c r="Q89"/>
  <c r="O89"/>
  <c r="N89"/>
  <c r="M89"/>
  <c r="K89"/>
  <c r="J89"/>
  <c r="I89"/>
  <c r="G89"/>
  <c r="F89"/>
  <c r="E89"/>
  <c r="D89"/>
  <c r="C89"/>
  <c r="B89"/>
  <c r="S88"/>
  <c r="R88"/>
  <c r="Q88"/>
  <c r="O88"/>
  <c r="N88"/>
  <c r="M88"/>
  <c r="K88"/>
  <c r="J88"/>
  <c r="I88"/>
  <c r="G88"/>
  <c r="F88"/>
  <c r="E88"/>
  <c r="D88"/>
  <c r="C88"/>
  <c r="B88"/>
  <c r="S80"/>
  <c r="R80"/>
  <c r="Q80"/>
  <c r="O80"/>
  <c r="N80"/>
  <c r="M80"/>
  <c r="K80"/>
  <c r="J80"/>
  <c r="I80"/>
  <c r="G80"/>
  <c r="F80"/>
  <c r="E80"/>
  <c r="D80"/>
  <c r="C80"/>
  <c r="B80"/>
  <c r="S79"/>
  <c r="R79"/>
  <c r="Q79"/>
  <c r="O79"/>
  <c r="N79"/>
  <c r="M79"/>
  <c r="K79"/>
  <c r="J79"/>
  <c r="I79"/>
  <c r="G79"/>
  <c r="F79"/>
  <c r="E79"/>
  <c r="D79"/>
  <c r="C79"/>
  <c r="B79"/>
  <c r="S75"/>
  <c r="R75"/>
  <c r="Q75"/>
  <c r="O75"/>
  <c r="N75"/>
  <c r="M75"/>
  <c r="K75"/>
  <c r="J75"/>
  <c r="I75"/>
  <c r="G75"/>
  <c r="F75"/>
  <c r="E75"/>
  <c r="D75"/>
  <c r="C75"/>
  <c r="B75"/>
  <c r="S87"/>
  <c r="R87"/>
  <c r="Q87"/>
  <c r="O87"/>
  <c r="N87"/>
  <c r="M87"/>
  <c r="K87"/>
  <c r="J87"/>
  <c r="I87"/>
  <c r="G87"/>
  <c r="F87"/>
  <c r="E87"/>
  <c r="D87"/>
  <c r="C87"/>
  <c r="B87"/>
  <c r="S86"/>
  <c r="R86"/>
  <c r="Q86"/>
  <c r="O86"/>
  <c r="N86"/>
  <c r="M86"/>
  <c r="K86"/>
  <c r="J86"/>
  <c r="I86"/>
  <c r="G86"/>
  <c r="F86"/>
  <c r="E86"/>
  <c r="D86"/>
  <c r="C86"/>
  <c r="B86"/>
  <c r="S85"/>
  <c r="R85"/>
  <c r="Q85"/>
  <c r="O85"/>
  <c r="N85"/>
  <c r="M85"/>
  <c r="K85"/>
  <c r="J85"/>
  <c r="I85"/>
  <c r="G85"/>
  <c r="F85"/>
  <c r="E85"/>
  <c r="D85"/>
  <c r="C85"/>
  <c r="B85"/>
  <c r="S82"/>
  <c r="R82"/>
  <c r="Q82"/>
  <c r="O82"/>
  <c r="N82"/>
  <c r="M82"/>
  <c r="K82"/>
  <c r="J82"/>
  <c r="I82"/>
  <c r="G82"/>
  <c r="F82"/>
  <c r="E82"/>
  <c r="D82"/>
  <c r="C82"/>
  <c r="B82"/>
  <c r="S76"/>
  <c r="R76"/>
  <c r="Q76"/>
  <c r="O76"/>
  <c r="N76"/>
  <c r="M76"/>
  <c r="K76"/>
  <c r="J76"/>
  <c r="I76"/>
  <c r="G76"/>
  <c r="F76"/>
  <c r="E76"/>
  <c r="D76"/>
  <c r="C76"/>
  <c r="B76"/>
  <c r="S73"/>
  <c r="R73"/>
  <c r="Q73"/>
  <c r="O73"/>
  <c r="N73"/>
  <c r="M73"/>
  <c r="K73"/>
  <c r="J73"/>
  <c r="I73"/>
  <c r="G73"/>
  <c r="F73"/>
  <c r="E73"/>
  <c r="D73"/>
  <c r="C73"/>
  <c r="B73"/>
  <c r="S84"/>
  <c r="R84"/>
  <c r="Q84"/>
  <c r="O84"/>
  <c r="N84"/>
  <c r="M84"/>
  <c r="K84"/>
  <c r="J84"/>
  <c r="I84"/>
  <c r="G84"/>
  <c r="F84"/>
  <c r="E84"/>
  <c r="D84"/>
  <c r="C84"/>
  <c r="B84"/>
  <c r="S81"/>
  <c r="R81"/>
  <c r="Q81"/>
  <c r="O81"/>
  <c r="N81"/>
  <c r="M81"/>
  <c r="K81"/>
  <c r="J81"/>
  <c r="I81"/>
  <c r="G81"/>
  <c r="F81"/>
  <c r="E81"/>
  <c r="D81"/>
  <c r="C81"/>
  <c r="B81"/>
  <c r="S67"/>
  <c r="R67"/>
  <c r="Q67"/>
  <c r="O67"/>
  <c r="N67"/>
  <c r="M67"/>
  <c r="K67"/>
  <c r="J67"/>
  <c r="I67"/>
  <c r="G67"/>
  <c r="F67"/>
  <c r="E67"/>
  <c r="D67"/>
  <c r="C67"/>
  <c r="B67"/>
  <c r="S57"/>
  <c r="R57"/>
  <c r="Q57"/>
  <c r="O57"/>
  <c r="N57"/>
  <c r="M57"/>
  <c r="K57"/>
  <c r="J57"/>
  <c r="I57"/>
  <c r="G57"/>
  <c r="F57"/>
  <c r="E57"/>
  <c r="D57"/>
  <c r="C57"/>
  <c r="B57"/>
  <c r="S72"/>
  <c r="R72"/>
  <c r="Q72"/>
  <c r="O72"/>
  <c r="N72"/>
  <c r="M72"/>
  <c r="K72"/>
  <c r="J72"/>
  <c r="I72"/>
  <c r="G72"/>
  <c r="F72"/>
  <c r="E72"/>
  <c r="D72"/>
  <c r="C72"/>
  <c r="B72"/>
  <c r="S64"/>
  <c r="R64"/>
  <c r="Q64"/>
  <c r="O64"/>
  <c r="N64"/>
  <c r="M64"/>
  <c r="K64"/>
  <c r="J64"/>
  <c r="I64"/>
  <c r="G64"/>
  <c r="F64"/>
  <c r="E64"/>
  <c r="D64"/>
  <c r="C64"/>
  <c r="B64"/>
  <c r="S70"/>
  <c r="R70"/>
  <c r="Q70"/>
  <c r="O70"/>
  <c r="N70"/>
  <c r="M70"/>
  <c r="K70"/>
  <c r="J70"/>
  <c r="I70"/>
  <c r="G70"/>
  <c r="F70"/>
  <c r="E70"/>
  <c r="D70"/>
  <c r="C70"/>
  <c r="B70"/>
  <c r="S68"/>
  <c r="R68"/>
  <c r="Q68"/>
  <c r="O68"/>
  <c r="N68"/>
  <c r="M68"/>
  <c r="K68"/>
  <c r="J68"/>
  <c r="I68"/>
  <c r="G68"/>
  <c r="F68"/>
  <c r="E68"/>
  <c r="D68"/>
  <c r="C68"/>
  <c r="B68"/>
  <c r="S83"/>
  <c r="R83"/>
  <c r="Q83"/>
  <c r="O83"/>
  <c r="N83"/>
  <c r="M83"/>
  <c r="K83"/>
  <c r="J83"/>
  <c r="I83"/>
  <c r="G83"/>
  <c r="F83"/>
  <c r="E83"/>
  <c r="D83"/>
  <c r="C83"/>
  <c r="B83"/>
  <c r="S63"/>
  <c r="R63"/>
  <c r="Q63"/>
  <c r="O63"/>
  <c r="N63"/>
  <c r="M63"/>
  <c r="K63"/>
  <c r="J63"/>
  <c r="I63"/>
  <c r="G63"/>
  <c r="F63"/>
  <c r="E63"/>
  <c r="D63"/>
  <c r="C63"/>
  <c r="B63"/>
  <c r="S78"/>
  <c r="R78"/>
  <c r="Q78"/>
  <c r="O78"/>
  <c r="N78"/>
  <c r="M78"/>
  <c r="K78"/>
  <c r="J78"/>
  <c r="I78"/>
  <c r="G78"/>
  <c r="F78"/>
  <c r="E78"/>
  <c r="D78"/>
  <c r="C78"/>
  <c r="B78"/>
  <c r="S66"/>
  <c r="R66"/>
  <c r="Q66"/>
  <c r="O66"/>
  <c r="N66"/>
  <c r="M66"/>
  <c r="K66"/>
  <c r="J66"/>
  <c r="I66"/>
  <c r="G66"/>
  <c r="F66"/>
  <c r="E66"/>
  <c r="D66"/>
  <c r="C66"/>
  <c r="B66"/>
  <c r="S62"/>
  <c r="R62"/>
  <c r="Q62"/>
  <c r="O62"/>
  <c r="N62"/>
  <c r="M62"/>
  <c r="K62"/>
  <c r="J62"/>
  <c r="I62"/>
  <c r="G62"/>
  <c r="F62"/>
  <c r="E62"/>
  <c r="D62"/>
  <c r="C62"/>
  <c r="B62"/>
  <c r="S65"/>
  <c r="R65"/>
  <c r="Q65"/>
  <c r="O65"/>
  <c r="N65"/>
  <c r="M65"/>
  <c r="K65"/>
  <c r="J65"/>
  <c r="I65"/>
  <c r="G65"/>
  <c r="F65"/>
  <c r="E65"/>
  <c r="D65"/>
  <c r="C65"/>
  <c r="B65"/>
  <c r="S69"/>
  <c r="R69"/>
  <c r="Q69"/>
  <c r="O69"/>
  <c r="N69"/>
  <c r="M69"/>
  <c r="K69"/>
  <c r="J69"/>
  <c r="I69"/>
  <c r="G69"/>
  <c r="F69"/>
  <c r="E69"/>
  <c r="D69"/>
  <c r="C69"/>
  <c r="B69"/>
  <c r="S60"/>
  <c r="R60"/>
  <c r="Q60"/>
  <c r="O60"/>
  <c r="N60"/>
  <c r="M60"/>
  <c r="K60"/>
  <c r="J60"/>
  <c r="I60"/>
  <c r="G60"/>
  <c r="F60"/>
  <c r="E60"/>
  <c r="D60"/>
  <c r="C60"/>
  <c r="B60"/>
  <c r="S58"/>
  <c r="R58"/>
  <c r="Q58"/>
  <c r="O58"/>
  <c r="N58"/>
  <c r="M58"/>
  <c r="K58"/>
  <c r="J58"/>
  <c r="I58"/>
  <c r="G58"/>
  <c r="F58"/>
  <c r="E58"/>
  <c r="D58"/>
  <c r="C58"/>
  <c r="B58"/>
  <c r="S49"/>
  <c r="R49"/>
  <c r="Q49"/>
  <c r="O49"/>
  <c r="N49"/>
  <c r="M49"/>
  <c r="K49"/>
  <c r="J49"/>
  <c r="I49"/>
  <c r="G49"/>
  <c r="F49"/>
  <c r="E49"/>
  <c r="D49"/>
  <c r="C49"/>
  <c r="B49"/>
  <c r="S59"/>
  <c r="R59"/>
  <c r="Q59"/>
  <c r="O59"/>
  <c r="N59"/>
  <c r="M59"/>
  <c r="K59"/>
  <c r="J59"/>
  <c r="I59"/>
  <c r="G59"/>
  <c r="F59"/>
  <c r="E59"/>
  <c r="D59"/>
  <c r="C59"/>
  <c r="B59"/>
  <c r="S54"/>
  <c r="R54"/>
  <c r="Q54"/>
  <c r="O54"/>
  <c r="N54"/>
  <c r="M54"/>
  <c r="K54"/>
  <c r="J54"/>
  <c r="I54"/>
  <c r="G54"/>
  <c r="F54"/>
  <c r="E54"/>
  <c r="D54"/>
  <c r="C54"/>
  <c r="B54"/>
  <c r="S56"/>
  <c r="R56"/>
  <c r="Q56"/>
  <c r="O56"/>
  <c r="N56"/>
  <c r="M56"/>
  <c r="K56"/>
  <c r="J56"/>
  <c r="I56"/>
  <c r="G56"/>
  <c r="F56"/>
  <c r="E56"/>
  <c r="D56"/>
  <c r="C56"/>
  <c r="B56"/>
  <c r="S53"/>
  <c r="R53"/>
  <c r="Q53"/>
  <c r="O53"/>
  <c r="N53"/>
  <c r="M53"/>
  <c r="K53"/>
  <c r="J53"/>
  <c r="I53"/>
  <c r="G53"/>
  <c r="F53"/>
  <c r="E53"/>
  <c r="D53"/>
  <c r="C53"/>
  <c r="B53"/>
  <c r="S52"/>
  <c r="R52"/>
  <c r="Q52"/>
  <c r="O52"/>
  <c r="N52"/>
  <c r="M52"/>
  <c r="K52"/>
  <c r="J52"/>
  <c r="I52"/>
  <c r="G52"/>
  <c r="F52"/>
  <c r="E52"/>
  <c r="D52"/>
  <c r="C52"/>
  <c r="B52"/>
  <c r="S55"/>
  <c r="R55"/>
  <c r="Q55"/>
  <c r="O55"/>
  <c r="N55"/>
  <c r="M55"/>
  <c r="K55"/>
  <c r="J55"/>
  <c r="I55"/>
  <c r="G55"/>
  <c r="F55"/>
  <c r="E55"/>
  <c r="D55"/>
  <c r="C55"/>
  <c r="B55"/>
  <c r="S48"/>
  <c r="R48"/>
  <c r="Q48"/>
  <c r="O48"/>
  <c r="N48"/>
  <c r="M48"/>
  <c r="K48"/>
  <c r="J48"/>
  <c r="I48"/>
  <c r="G48"/>
  <c r="F48"/>
  <c r="E48"/>
  <c r="D48"/>
  <c r="C48"/>
  <c r="B48"/>
  <c r="S51"/>
  <c r="R51"/>
  <c r="Q51"/>
  <c r="O51"/>
  <c r="N51"/>
  <c r="M51"/>
  <c r="K51"/>
  <c r="J51"/>
  <c r="I51"/>
  <c r="G51"/>
  <c r="F51"/>
  <c r="E51"/>
  <c r="D51"/>
  <c r="C51"/>
  <c r="B51"/>
  <c r="S47"/>
  <c r="R47"/>
  <c r="Q47"/>
  <c r="O47"/>
  <c r="N47"/>
  <c r="M47"/>
  <c r="K47"/>
  <c r="J47"/>
  <c r="I47"/>
  <c r="G47"/>
  <c r="F47"/>
  <c r="E47"/>
  <c r="D47"/>
  <c r="C47"/>
  <c r="B47"/>
  <c r="S40"/>
  <c r="R40"/>
  <c r="Q40"/>
  <c r="O40"/>
  <c r="N40"/>
  <c r="M40"/>
  <c r="K40"/>
  <c r="J40"/>
  <c r="I40"/>
  <c r="G40"/>
  <c r="F40"/>
  <c r="E40"/>
  <c r="D40"/>
  <c r="C40"/>
  <c r="B40"/>
  <c r="S42"/>
  <c r="R42"/>
  <c r="Q42"/>
  <c r="O42"/>
  <c r="N42"/>
  <c r="M42"/>
  <c r="K42"/>
  <c r="J42"/>
  <c r="I42"/>
  <c r="G42"/>
  <c r="F42"/>
  <c r="E42"/>
  <c r="D42"/>
  <c r="C42"/>
  <c r="B42"/>
  <c r="S41"/>
  <c r="R41"/>
  <c r="Q41"/>
  <c r="O41"/>
  <c r="N41"/>
  <c r="M41"/>
  <c r="K41"/>
  <c r="J41"/>
  <c r="I41"/>
  <c r="G41"/>
  <c r="F41"/>
  <c r="E41"/>
  <c r="D41"/>
  <c r="C41"/>
  <c r="B41"/>
  <c r="B37"/>
  <c r="S31"/>
  <c r="T31"/>
  <c r="O31"/>
  <c r="P31"/>
  <c r="K31"/>
  <c r="L31"/>
  <c r="G31"/>
  <c r="H31"/>
  <c r="D31"/>
  <c r="C31"/>
  <c r="B31"/>
  <c r="S34"/>
  <c r="R34"/>
  <c r="Q34"/>
  <c r="O34"/>
  <c r="N34"/>
  <c r="M34"/>
  <c r="K34"/>
  <c r="J34"/>
  <c r="I34"/>
  <c r="G34"/>
  <c r="F34"/>
  <c r="E34"/>
  <c r="D34"/>
  <c r="C34"/>
  <c r="B34"/>
  <c r="S35"/>
  <c r="R35"/>
  <c r="Q35"/>
  <c r="O35"/>
  <c r="N35"/>
  <c r="M35"/>
  <c r="K35"/>
  <c r="J35"/>
  <c r="I35"/>
  <c r="G35"/>
  <c r="F35"/>
  <c r="E35"/>
  <c r="D35"/>
  <c r="C35"/>
  <c r="B35"/>
  <c r="S33"/>
  <c r="R33"/>
  <c r="Q33"/>
  <c r="O33"/>
  <c r="N33"/>
  <c r="M33"/>
  <c r="K33"/>
  <c r="J33"/>
  <c r="I33"/>
  <c r="G33"/>
  <c r="F33"/>
  <c r="E33"/>
  <c r="D33"/>
  <c r="C33"/>
  <c r="B33"/>
  <c r="S32"/>
  <c r="R32"/>
  <c r="Q32"/>
  <c r="O32"/>
  <c r="N32"/>
  <c r="M32"/>
  <c r="K32"/>
  <c r="J32"/>
  <c r="I32"/>
  <c r="G32"/>
  <c r="F32"/>
  <c r="E32"/>
  <c r="D32"/>
  <c r="C32"/>
  <c r="B32"/>
  <c r="S24"/>
  <c r="R24"/>
  <c r="Q24"/>
  <c r="O24"/>
  <c r="N24"/>
  <c r="M24"/>
  <c r="K24"/>
  <c r="J24"/>
  <c r="I24"/>
  <c r="G24"/>
  <c r="F24"/>
  <c r="E24"/>
  <c r="D24"/>
  <c r="C24"/>
  <c r="B24"/>
  <c r="S25"/>
  <c r="R25"/>
  <c r="Q25"/>
  <c r="O25"/>
  <c r="N25"/>
  <c r="M25"/>
  <c r="K25"/>
  <c r="J25"/>
  <c r="I25"/>
  <c r="G25"/>
  <c r="F25"/>
  <c r="E25"/>
  <c r="D25"/>
  <c r="C25"/>
  <c r="B25"/>
  <c r="S26"/>
  <c r="R26"/>
  <c r="Q26"/>
  <c r="O26"/>
  <c r="N26"/>
  <c r="M26"/>
  <c r="K26"/>
  <c r="J26"/>
  <c r="I26"/>
  <c r="G26"/>
  <c r="F26"/>
  <c r="E26"/>
  <c r="D26"/>
  <c r="C26"/>
  <c r="B26"/>
  <c r="S23"/>
  <c r="R23"/>
  <c r="Q23"/>
  <c r="O23"/>
  <c r="N23"/>
  <c r="M23"/>
  <c r="K23"/>
  <c r="J23"/>
  <c r="I23"/>
  <c r="G23"/>
  <c r="F23"/>
  <c r="E23"/>
  <c r="D23"/>
  <c r="C23"/>
  <c r="B23"/>
  <c r="S10"/>
  <c r="T10"/>
  <c r="O10"/>
  <c r="P10"/>
  <c r="K10"/>
  <c r="L10"/>
  <c r="G10"/>
  <c r="H10"/>
  <c r="D10"/>
  <c r="C10"/>
  <c r="B10"/>
  <c r="S18"/>
  <c r="R18"/>
  <c r="Q18"/>
  <c r="O18"/>
  <c r="N18"/>
  <c r="M18"/>
  <c r="K18"/>
  <c r="J18"/>
  <c r="I18"/>
  <c r="G18"/>
  <c r="F18"/>
  <c r="E18"/>
  <c r="D18"/>
  <c r="C18"/>
  <c r="B18"/>
  <c r="S17"/>
  <c r="R17"/>
  <c r="Q17"/>
  <c r="O17"/>
  <c r="N17"/>
  <c r="M17"/>
  <c r="K17"/>
  <c r="J17"/>
  <c r="I17"/>
  <c r="G17"/>
  <c r="F17"/>
  <c r="E17"/>
  <c r="D17"/>
  <c r="C17"/>
  <c r="B17"/>
  <c r="S16"/>
  <c r="R16"/>
  <c r="Q16"/>
  <c r="O16"/>
  <c r="N16"/>
  <c r="M16"/>
  <c r="K16"/>
  <c r="J16"/>
  <c r="I16"/>
  <c r="G16"/>
  <c r="F16"/>
  <c r="E16"/>
  <c r="D16"/>
  <c r="C16"/>
  <c r="B16"/>
  <c r="S15"/>
  <c r="R15"/>
  <c r="Q15"/>
  <c r="O15"/>
  <c r="N15"/>
  <c r="M15"/>
  <c r="K15"/>
  <c r="J15"/>
  <c r="I15"/>
  <c r="G15"/>
  <c r="F15"/>
  <c r="E15"/>
  <c r="D15"/>
  <c r="C15"/>
  <c r="B15"/>
  <c r="S14"/>
  <c r="R14"/>
  <c r="Q14"/>
  <c r="O14"/>
  <c r="N14"/>
  <c r="M14"/>
  <c r="K14"/>
  <c r="J14"/>
  <c r="I14"/>
  <c r="G14"/>
  <c r="F14"/>
  <c r="E14"/>
  <c r="D14"/>
  <c r="C14"/>
  <c r="B14"/>
  <c r="S13"/>
  <c r="R13"/>
  <c r="Q13"/>
  <c r="O13"/>
  <c r="N13"/>
  <c r="M13"/>
  <c r="K13"/>
  <c r="J13"/>
  <c r="I13"/>
  <c r="G13"/>
  <c r="F13"/>
  <c r="E13"/>
  <c r="D13"/>
  <c r="C13"/>
  <c r="B13"/>
  <c r="S12"/>
  <c r="R12"/>
  <c r="Q12"/>
  <c r="O12"/>
  <c r="N12"/>
  <c r="M12"/>
  <c r="K12"/>
  <c r="J12"/>
  <c r="I12"/>
  <c r="G12"/>
  <c r="F12"/>
  <c r="E12"/>
  <c r="D12"/>
  <c r="C12"/>
  <c r="B12"/>
  <c r="S11"/>
  <c r="R11"/>
  <c r="Q11"/>
  <c r="O11"/>
  <c r="N11"/>
  <c r="M11"/>
  <c r="K11"/>
  <c r="J11"/>
  <c r="I11"/>
  <c r="G11"/>
  <c r="F11"/>
  <c r="E11"/>
  <c r="D11"/>
  <c r="C11"/>
  <c r="B11"/>
  <c r="S5"/>
  <c r="R5"/>
  <c r="Q5"/>
  <c r="O5"/>
  <c r="N5"/>
  <c r="M5"/>
  <c r="K5"/>
  <c r="J5"/>
  <c r="I5"/>
  <c r="G5"/>
  <c r="F5"/>
  <c r="E5"/>
  <c r="D5"/>
  <c r="C5"/>
  <c r="B5"/>
  <c r="B2"/>
  <c r="G56" i="30"/>
  <c r="F56"/>
  <c r="E56"/>
  <c r="D56"/>
  <c r="O56"/>
  <c r="C56"/>
  <c r="B56"/>
  <c r="G55"/>
  <c r="F55"/>
  <c r="E55"/>
  <c r="D55"/>
  <c r="O55"/>
  <c r="C55"/>
  <c r="B55"/>
  <c r="G54"/>
  <c r="F54"/>
  <c r="E54"/>
  <c r="D54"/>
  <c r="O54"/>
  <c r="C54"/>
  <c r="B54"/>
  <c r="B51"/>
  <c r="C49"/>
  <c r="B49"/>
  <c r="C48"/>
  <c r="B48"/>
  <c r="G47"/>
  <c r="F47"/>
  <c r="E47"/>
  <c r="D47"/>
  <c r="C47"/>
  <c r="B47"/>
  <c r="C46"/>
  <c r="B46"/>
  <c r="B43"/>
  <c r="G41"/>
  <c r="F41"/>
  <c r="E41"/>
  <c r="D41"/>
  <c r="O41"/>
  <c r="C41"/>
  <c r="B41"/>
  <c r="C40"/>
  <c r="B40"/>
  <c r="C39"/>
  <c r="B39"/>
  <c r="C38"/>
  <c r="B38"/>
  <c r="C37"/>
  <c r="B37"/>
  <c r="C36"/>
  <c r="B36"/>
  <c r="B33"/>
  <c r="C31"/>
  <c r="B31"/>
  <c r="C30"/>
  <c r="B30"/>
  <c r="G29"/>
  <c r="F29"/>
  <c r="E29"/>
  <c r="D29"/>
  <c r="C29"/>
  <c r="B29"/>
  <c r="C28"/>
  <c r="B28"/>
  <c r="C27"/>
  <c r="B27"/>
  <c r="C26"/>
  <c r="B26"/>
  <c r="B23"/>
  <c r="G21"/>
  <c r="F21"/>
  <c r="E21"/>
  <c r="D21"/>
  <c r="O21"/>
  <c r="C21"/>
  <c r="B21"/>
  <c r="B18"/>
  <c r="C16"/>
  <c r="B16"/>
  <c r="B13"/>
  <c r="C11"/>
  <c r="B11"/>
  <c r="B8"/>
  <c r="C6"/>
  <c r="B6"/>
  <c r="C5"/>
  <c r="B5"/>
  <c r="B2"/>
  <c r="G140" i="28"/>
  <c r="K140"/>
  <c r="O140"/>
  <c r="S140"/>
  <c r="G146"/>
  <c r="K146"/>
  <c r="O146"/>
  <c r="S146"/>
  <c r="G139"/>
  <c r="K139"/>
  <c r="O139"/>
  <c r="S139"/>
  <c r="F9" i="27"/>
  <c r="H9"/>
  <c r="I9"/>
  <c r="K9"/>
  <c r="L9"/>
  <c r="N9"/>
  <c r="O9"/>
  <c r="Q9"/>
  <c r="R9"/>
  <c r="T9"/>
  <c r="U9"/>
  <c r="F7"/>
  <c r="H7"/>
  <c r="I7"/>
  <c r="K7"/>
  <c r="L7"/>
  <c r="N7"/>
  <c r="O7"/>
  <c r="Q7"/>
  <c r="R7"/>
  <c r="T7"/>
  <c r="U7"/>
  <c r="V7"/>
  <c r="E7"/>
  <c r="E9"/>
  <c r="F11"/>
  <c r="H11"/>
  <c r="I11"/>
  <c r="K11"/>
  <c r="L11"/>
  <c r="N11"/>
  <c r="O11"/>
  <c r="Q11"/>
  <c r="R11"/>
  <c r="T11"/>
  <c r="U11"/>
  <c r="E11"/>
  <c r="V26" i="5"/>
  <c r="E10" i="29"/>
  <c r="F9"/>
  <c r="F8"/>
  <c r="F7"/>
  <c r="F6"/>
  <c r="F5"/>
  <c r="F12"/>
  <c r="F15"/>
  <c r="F11"/>
  <c r="F14"/>
  <c r="F13"/>
  <c r="B9"/>
  <c r="C9"/>
  <c r="D9"/>
  <c r="E9"/>
  <c r="G9"/>
  <c r="I9"/>
  <c r="J9"/>
  <c r="K9"/>
  <c r="M9"/>
  <c r="N9"/>
  <c r="O9"/>
  <c r="Q9"/>
  <c r="R9"/>
  <c r="S9"/>
  <c r="V235" i="5"/>
  <c r="V9" i="29"/>
  <c r="B8"/>
  <c r="C8"/>
  <c r="D8"/>
  <c r="E8"/>
  <c r="G8"/>
  <c r="I8"/>
  <c r="J8"/>
  <c r="K8"/>
  <c r="M8"/>
  <c r="N8"/>
  <c r="O8"/>
  <c r="Q8"/>
  <c r="R8"/>
  <c r="S8"/>
  <c r="V236" i="5"/>
  <c r="V8" i="29"/>
  <c r="C10"/>
  <c r="D10"/>
  <c r="F10"/>
  <c r="G10"/>
  <c r="I10"/>
  <c r="J10"/>
  <c r="K10"/>
  <c r="M10"/>
  <c r="N10"/>
  <c r="O10"/>
  <c r="Q10"/>
  <c r="R10"/>
  <c r="S10"/>
  <c r="U234" i="5"/>
  <c r="U10" i="29"/>
  <c r="B10"/>
  <c r="H235" i="5"/>
  <c r="L235"/>
  <c r="P235"/>
  <c r="T235"/>
  <c r="U235"/>
  <c r="U9" i="29"/>
  <c r="W235" i="5"/>
  <c r="W9" i="29"/>
  <c r="H236" i="5"/>
  <c r="L236"/>
  <c r="P236"/>
  <c r="T236"/>
  <c r="U236"/>
  <c r="U8" i="29"/>
  <c r="W236" i="5"/>
  <c r="W8" i="29"/>
  <c r="H234" i="5"/>
  <c r="L234"/>
  <c r="P234"/>
  <c r="T234"/>
  <c r="W234"/>
  <c r="W10" i="29"/>
  <c r="V234" i="5"/>
  <c r="V10" i="29"/>
  <c r="V22" i="5"/>
  <c r="V18" i="31"/>
  <c r="V23" i="5"/>
  <c r="V14" i="31"/>
  <c r="V24" i="5"/>
  <c r="V17" i="31"/>
  <c r="V25" i="5"/>
  <c r="V16" i="31"/>
  <c r="V21" i="5"/>
  <c r="V15" i="31"/>
  <c r="Q15" i="29"/>
  <c r="R15"/>
  <c r="S15"/>
  <c r="Q11"/>
  <c r="R11"/>
  <c r="S11"/>
  <c r="Q14"/>
  <c r="R14"/>
  <c r="S14"/>
  <c r="Q13"/>
  <c r="R13"/>
  <c r="S13"/>
  <c r="S12"/>
  <c r="R12"/>
  <c r="Q12"/>
  <c r="M15"/>
  <c r="N15"/>
  <c r="O15"/>
  <c r="M11"/>
  <c r="N11"/>
  <c r="O11"/>
  <c r="M14"/>
  <c r="N14"/>
  <c r="O14"/>
  <c r="M13"/>
  <c r="N13"/>
  <c r="O13"/>
  <c r="O12"/>
  <c r="N12"/>
  <c r="M12"/>
  <c r="I15"/>
  <c r="J15"/>
  <c r="K15"/>
  <c r="I11"/>
  <c r="J11"/>
  <c r="K11"/>
  <c r="I14"/>
  <c r="J14"/>
  <c r="K14"/>
  <c r="I13"/>
  <c r="J13"/>
  <c r="K13"/>
  <c r="K12"/>
  <c r="J12"/>
  <c r="I12"/>
  <c r="E15"/>
  <c r="G15"/>
  <c r="E11"/>
  <c r="G11"/>
  <c r="E14"/>
  <c r="G14"/>
  <c r="E13"/>
  <c r="G13"/>
  <c r="G12"/>
  <c r="E12"/>
  <c r="V16" i="5"/>
  <c r="V13" i="31"/>
  <c r="V17" i="5"/>
  <c r="V12" i="31"/>
  <c r="V18" i="5"/>
  <c r="V11" i="31"/>
  <c r="U15" i="5"/>
  <c r="U10" i="31"/>
  <c r="Q7" i="29"/>
  <c r="R7"/>
  <c r="S7"/>
  <c r="Q6"/>
  <c r="R6"/>
  <c r="S6"/>
  <c r="Q5"/>
  <c r="R5"/>
  <c r="S5"/>
  <c r="S16"/>
  <c r="T16"/>
  <c r="M7"/>
  <c r="N7"/>
  <c r="O7"/>
  <c r="M6"/>
  <c r="N6"/>
  <c r="O6"/>
  <c r="M5"/>
  <c r="N5"/>
  <c r="O5"/>
  <c r="O16"/>
  <c r="P16"/>
  <c r="I7"/>
  <c r="J7"/>
  <c r="K7"/>
  <c r="I6"/>
  <c r="J6"/>
  <c r="K6"/>
  <c r="I5"/>
  <c r="J5"/>
  <c r="K5"/>
  <c r="K16"/>
  <c r="L16"/>
  <c r="E7"/>
  <c r="G7"/>
  <c r="E6"/>
  <c r="G6"/>
  <c r="E5"/>
  <c r="G5"/>
  <c r="G16"/>
  <c r="H16"/>
  <c r="B15"/>
  <c r="C15"/>
  <c r="D15"/>
  <c r="B11"/>
  <c r="C11"/>
  <c r="D11"/>
  <c r="B14"/>
  <c r="C14"/>
  <c r="D14"/>
  <c r="B13"/>
  <c r="C13"/>
  <c r="D13"/>
  <c r="C12"/>
  <c r="D12"/>
  <c r="B12"/>
  <c r="B7"/>
  <c r="C7"/>
  <c r="D7"/>
  <c r="B6"/>
  <c r="C6"/>
  <c r="D6"/>
  <c r="B5"/>
  <c r="C5"/>
  <c r="D5"/>
  <c r="C16"/>
  <c r="D16"/>
  <c r="B16"/>
  <c r="B158" i="28"/>
  <c r="C158"/>
  <c r="D158"/>
  <c r="E158"/>
  <c r="F158"/>
  <c r="G158"/>
  <c r="I158"/>
  <c r="J158"/>
  <c r="K158"/>
  <c r="M158"/>
  <c r="N158"/>
  <c r="O158"/>
  <c r="Q158"/>
  <c r="R158"/>
  <c r="S158"/>
  <c r="S54"/>
  <c r="O54"/>
  <c r="K54"/>
  <c r="G54"/>
  <c r="U196" i="5"/>
  <c r="V196"/>
  <c r="W196"/>
  <c r="U197"/>
  <c r="V197"/>
  <c r="W197"/>
  <c r="U198"/>
  <c r="V198"/>
  <c r="W198"/>
  <c r="W188"/>
  <c r="W50" i="31"/>
  <c r="V50"/>
  <c r="U50"/>
  <c r="U195" i="5"/>
  <c r="U83" i="31"/>
  <c r="V195" i="5"/>
  <c r="V83" i="31"/>
  <c r="W195" i="5"/>
  <c r="W83" i="31"/>
  <c r="C15" i="26"/>
  <c r="W64" i="24"/>
  <c r="W90" i="33"/>
  <c r="X64" i="24"/>
  <c r="X90" i="33"/>
  <c r="W62" i="24"/>
  <c r="W88" i="33"/>
  <c r="X62" i="24"/>
  <c r="X88" i="33"/>
  <c r="W63" i="24"/>
  <c r="W89" i="33"/>
  <c r="X63" i="24"/>
  <c r="X89" i="33"/>
  <c r="W53" i="24"/>
  <c r="X53"/>
  <c r="W50"/>
  <c r="X50"/>
  <c r="W51"/>
  <c r="X51"/>
  <c r="W52"/>
  <c r="X52"/>
  <c r="W43"/>
  <c r="X43"/>
  <c r="W28"/>
  <c r="W48" i="33"/>
  <c r="X28" i="24"/>
  <c r="X48" i="33"/>
  <c r="W29" i="24"/>
  <c r="W51" i="33"/>
  <c r="X29" i="24"/>
  <c r="W75"/>
  <c r="W70"/>
  <c r="X75"/>
  <c r="X70"/>
  <c r="W76"/>
  <c r="X76"/>
  <c r="W77"/>
  <c r="W49" i="33"/>
  <c r="X77" i="24"/>
  <c r="X49" i="33"/>
  <c r="W78" i="24"/>
  <c r="X78"/>
  <c r="X50" i="33"/>
  <c r="W79" i="24"/>
  <c r="X79"/>
  <c r="W36"/>
  <c r="X36"/>
  <c r="W39"/>
  <c r="X39"/>
  <c r="W40"/>
  <c r="X40"/>
  <c r="W41"/>
  <c r="X41"/>
  <c r="W42"/>
  <c r="X42"/>
  <c r="W23" i="27"/>
  <c r="X23"/>
  <c r="T23"/>
  <c r="U23"/>
  <c r="Q23"/>
  <c r="R23"/>
  <c r="N23"/>
  <c r="O23"/>
  <c r="K23"/>
  <c r="L23"/>
  <c r="H23"/>
  <c r="I23"/>
  <c r="E23"/>
  <c r="F23"/>
  <c r="C23"/>
  <c r="D23"/>
  <c r="B23"/>
  <c r="W21"/>
  <c r="J80" i="24"/>
  <c r="W22" i="27"/>
  <c r="J81" i="24"/>
  <c r="W16"/>
  <c r="X16"/>
  <c r="W5"/>
  <c r="X5"/>
  <c r="W6"/>
  <c r="X6"/>
  <c r="W7"/>
  <c r="X7"/>
  <c r="W8"/>
  <c r="X8"/>
  <c r="W9"/>
  <c r="W12" i="33"/>
  <c r="X9" i="24"/>
  <c r="X12" i="33"/>
  <c r="W10" i="24"/>
  <c r="W13" i="33"/>
  <c r="X10" i="24"/>
  <c r="X13" i="33"/>
  <c r="W14" i="27"/>
  <c r="X14"/>
  <c r="W12" i="24"/>
  <c r="W15" i="33"/>
  <c r="X12" i="24"/>
  <c r="X15" i="33"/>
  <c r="W13" i="24"/>
  <c r="W16" i="33"/>
  <c r="X13" i="24"/>
  <c r="X16" i="33"/>
  <c r="W14" i="24"/>
  <c r="X14"/>
  <c r="W15"/>
  <c r="X15"/>
  <c r="U172" i="5"/>
  <c r="V172"/>
  <c r="W172"/>
  <c r="U169"/>
  <c r="V169"/>
  <c r="W169"/>
  <c r="U170"/>
  <c r="V170"/>
  <c r="W170"/>
  <c r="U171"/>
  <c r="V171"/>
  <c r="W171"/>
  <c r="U224"/>
  <c r="V224"/>
  <c r="W224"/>
  <c r="U138"/>
  <c r="U138" i="31"/>
  <c r="V138" i="5"/>
  <c r="V138" i="31"/>
  <c r="W138" i="5"/>
  <c r="W138" i="31"/>
  <c r="U139" i="5"/>
  <c r="U141" i="31"/>
  <c r="V139" i="5"/>
  <c r="V141" i="31"/>
  <c r="W139" i="5"/>
  <c r="W141" i="31"/>
  <c r="U140" i="5"/>
  <c r="U147" i="31"/>
  <c r="V140" i="5"/>
  <c r="V147" i="31"/>
  <c r="W140" i="5"/>
  <c r="W147" i="31"/>
  <c r="U141" i="5"/>
  <c r="U146" i="31"/>
  <c r="V141" i="5"/>
  <c r="V146" i="31"/>
  <c r="W141" i="5"/>
  <c r="W146" i="31"/>
  <c r="U140"/>
  <c r="V140"/>
  <c r="W144" i="5"/>
  <c r="W140" i="31"/>
  <c r="U142"/>
  <c r="V142"/>
  <c r="W145" i="5"/>
  <c r="W142" i="31"/>
  <c r="U144"/>
  <c r="V144"/>
  <c r="W146" i="5"/>
  <c r="W144" i="31"/>
  <c r="U143"/>
  <c r="V143"/>
  <c r="W147" i="5"/>
  <c r="W143" i="31"/>
  <c r="U142" i="5"/>
  <c r="U150" i="31"/>
  <c r="V142" i="5"/>
  <c r="V150" i="31"/>
  <c r="W142" i="5"/>
  <c r="W150" i="31"/>
  <c r="U151" i="5"/>
  <c r="V151"/>
  <c r="W151"/>
  <c r="U152"/>
  <c r="V152"/>
  <c r="W152"/>
  <c r="U153"/>
  <c r="V153"/>
  <c r="W153"/>
  <c r="U148" i="31"/>
  <c r="V148"/>
  <c r="W222" i="5"/>
  <c r="W148" i="31"/>
  <c r="U149"/>
  <c r="V149"/>
  <c r="W223" i="5"/>
  <c r="W149" i="31"/>
  <c r="U212" i="5"/>
  <c r="U121" i="31"/>
  <c r="V212" i="5"/>
  <c r="V121" i="31"/>
  <c r="W212" i="5"/>
  <c r="W121" i="31"/>
  <c r="U95"/>
  <c r="V95"/>
  <c r="W101" i="5"/>
  <c r="W95" i="31"/>
  <c r="U100"/>
  <c r="V100"/>
  <c r="W102" i="5"/>
  <c r="W100" i="31"/>
  <c r="U102"/>
  <c r="V102"/>
  <c r="W103" i="5"/>
  <c r="W102" i="31"/>
  <c r="U98"/>
  <c r="V98"/>
  <c r="W104" i="5"/>
  <c r="W98" i="31"/>
  <c r="U103"/>
  <c r="V103"/>
  <c r="W105" i="5"/>
  <c r="W103" i="31"/>
  <c r="U106" i="5"/>
  <c r="U106" i="31"/>
  <c r="V106" i="5"/>
  <c r="V106" i="31"/>
  <c r="W106" i="5"/>
  <c r="W106" i="31"/>
  <c r="U99"/>
  <c r="V99"/>
  <c r="W108" i="5"/>
  <c r="W99" i="31"/>
  <c r="U123"/>
  <c r="V123"/>
  <c r="W109" i="5"/>
  <c r="W123" i="31"/>
  <c r="U101"/>
  <c r="V101"/>
  <c r="W110" i="5"/>
  <c r="W101" i="31"/>
  <c r="U96"/>
  <c r="V96"/>
  <c r="W111" i="5"/>
  <c r="W96" i="31"/>
  <c r="U112" i="5"/>
  <c r="U108" i="31"/>
  <c r="V112" i="5"/>
  <c r="V108" i="31"/>
  <c r="W112" i="5"/>
  <c r="W108" i="31"/>
  <c r="U126" i="5"/>
  <c r="U120" i="31"/>
  <c r="V126" i="5"/>
  <c r="V120" i="31"/>
  <c r="W126" i="5"/>
  <c r="W120" i="31"/>
  <c r="U105"/>
  <c r="V105"/>
  <c r="W115" i="5"/>
  <c r="W105" i="31"/>
  <c r="U109"/>
  <c r="V109"/>
  <c r="W116" i="5"/>
  <c r="W109" i="31"/>
  <c r="U110"/>
  <c r="V110"/>
  <c r="W117" i="5"/>
  <c r="W110" i="31"/>
  <c r="U114"/>
  <c r="V114"/>
  <c r="W118" i="5"/>
  <c r="W114" i="31"/>
  <c r="U116"/>
  <c r="V116"/>
  <c r="W119" i="5"/>
  <c r="W116" i="31"/>
  <c r="U120" i="5"/>
  <c r="U117" i="31"/>
  <c r="V120" i="5"/>
  <c r="V117" i="31"/>
  <c r="W120" i="5"/>
  <c r="W117" i="31"/>
  <c r="U122" i="5"/>
  <c r="U107" i="31"/>
  <c r="V122" i="5"/>
  <c r="V107" i="31"/>
  <c r="W122" i="5"/>
  <c r="W107" i="31"/>
  <c r="U123" i="5"/>
  <c r="U113" i="31"/>
  <c r="V123" i="5"/>
  <c r="V113" i="31"/>
  <c r="W123" i="5"/>
  <c r="W113" i="31"/>
  <c r="U124" i="5"/>
  <c r="U118" i="31"/>
  <c r="V124" i="5"/>
  <c r="V118" i="31"/>
  <c r="W124" i="5"/>
  <c r="W118" i="31"/>
  <c r="U125" i="5"/>
  <c r="U124" i="31"/>
  <c r="V125" i="5"/>
  <c r="V124" i="31"/>
  <c r="W125" i="5"/>
  <c r="W124" i="31"/>
  <c r="U127" i="5"/>
  <c r="U125" i="31"/>
  <c r="V127" i="5"/>
  <c r="V125" i="31"/>
  <c r="W127" i="5"/>
  <c r="W125" i="31"/>
  <c r="U211" i="5"/>
  <c r="U119" i="31"/>
  <c r="V211" i="5"/>
  <c r="V119" i="31"/>
  <c r="W211" i="5"/>
  <c r="W119" i="31"/>
  <c r="U129" i="5"/>
  <c r="U126" i="31"/>
  <c r="V129" i="5"/>
  <c r="V126" i="31"/>
  <c r="W129" i="5"/>
  <c r="W126" i="31"/>
  <c r="U130" i="5"/>
  <c r="U127" i="31"/>
  <c r="V130" i="5"/>
  <c r="V127" i="31"/>
  <c r="W130" i="5"/>
  <c r="W127" i="31"/>
  <c r="U131" i="5"/>
  <c r="U128" i="31"/>
  <c r="V131" i="5"/>
  <c r="V128" i="31"/>
  <c r="W131" i="5"/>
  <c r="W128" i="31"/>
  <c r="U132" i="5"/>
  <c r="U129" i="31"/>
  <c r="V132" i="5"/>
  <c r="V129" i="31"/>
  <c r="W132" i="5"/>
  <c r="W129" i="31"/>
  <c r="U104"/>
  <c r="V104"/>
  <c r="W203" i="5"/>
  <c r="W104" i="31"/>
  <c r="U111"/>
  <c r="V111"/>
  <c r="W204" i="5"/>
  <c r="W111" i="31"/>
  <c r="U112"/>
  <c r="V112"/>
  <c r="W206" i="5"/>
  <c r="W205"/>
  <c r="W112" i="31"/>
  <c r="U130"/>
  <c r="V130"/>
  <c r="W130"/>
  <c r="U207" i="5"/>
  <c r="U131" i="31"/>
  <c r="V207" i="5"/>
  <c r="V131" i="31"/>
  <c r="W207" i="5"/>
  <c r="W131" i="31"/>
  <c r="U208" i="5"/>
  <c r="U97" i="31"/>
  <c r="V208" i="5"/>
  <c r="V97" i="31"/>
  <c r="W208" i="5"/>
  <c r="W97" i="31"/>
  <c r="U209" i="5"/>
  <c r="U115" i="31"/>
  <c r="V209" i="5"/>
  <c r="V115" i="31"/>
  <c r="W209" i="5"/>
  <c r="W115" i="31"/>
  <c r="U210" i="5"/>
  <c r="U132" i="31"/>
  <c r="V210" i="5"/>
  <c r="V132" i="31"/>
  <c r="W210" i="5"/>
  <c r="W132" i="31"/>
  <c r="U213" i="5"/>
  <c r="U122" i="31"/>
  <c r="V213" i="5"/>
  <c r="V122" i="31"/>
  <c r="W213" i="5"/>
  <c r="W122" i="31"/>
  <c r="U47"/>
  <c r="V47"/>
  <c r="W47" i="5"/>
  <c r="W47" i="31"/>
  <c r="U58"/>
  <c r="V58"/>
  <c r="W48" i="5"/>
  <c r="W58" i="31"/>
  <c r="U54"/>
  <c r="V54"/>
  <c r="W49" i="5"/>
  <c r="W54" i="31"/>
  <c r="U51"/>
  <c r="V51"/>
  <c r="W50" i="5"/>
  <c r="W51" i="31"/>
  <c r="U55"/>
  <c r="V55"/>
  <c r="W51" i="5"/>
  <c r="W55" i="31"/>
  <c r="W52" i="5"/>
  <c r="W54"/>
  <c r="W55"/>
  <c r="W56"/>
  <c r="W57"/>
  <c r="W58"/>
  <c r="W59"/>
  <c r="W61"/>
  <c r="W62"/>
  <c r="W63"/>
  <c r="W64"/>
  <c r="W65"/>
  <c r="W66"/>
  <c r="W68"/>
  <c r="W69"/>
  <c r="W70"/>
  <c r="W71"/>
  <c r="W72"/>
  <c r="U73"/>
  <c r="V73"/>
  <c r="W73"/>
  <c r="U75"/>
  <c r="V75"/>
  <c r="W75"/>
  <c r="U76"/>
  <c r="V76"/>
  <c r="W76"/>
  <c r="U77"/>
  <c r="V77"/>
  <c r="W77"/>
  <c r="U78"/>
  <c r="V78"/>
  <c r="W78"/>
  <c r="U79"/>
  <c r="V79"/>
  <c r="W79"/>
  <c r="U80"/>
  <c r="V80"/>
  <c r="W80"/>
  <c r="U82"/>
  <c r="V82"/>
  <c r="W82"/>
  <c r="U83"/>
  <c r="V83"/>
  <c r="W83"/>
  <c r="U84"/>
  <c r="V84"/>
  <c r="W84"/>
  <c r="U85"/>
  <c r="V85"/>
  <c r="W85"/>
  <c r="U86"/>
  <c r="V86"/>
  <c r="W86"/>
  <c r="U87"/>
  <c r="V87"/>
  <c r="W87"/>
  <c r="W189"/>
  <c r="W190"/>
  <c r="U92"/>
  <c r="V92"/>
  <c r="W92"/>
  <c r="U93"/>
  <c r="V93"/>
  <c r="W93"/>
  <c r="U94"/>
  <c r="V94"/>
  <c r="W94"/>
  <c r="U194"/>
  <c r="V194"/>
  <c r="W194"/>
  <c r="H198"/>
  <c r="L198"/>
  <c r="P198"/>
  <c r="T198"/>
  <c r="G151" i="28"/>
  <c r="K151"/>
  <c r="O151"/>
  <c r="S151"/>
  <c r="H224" i="5"/>
  <c r="L224"/>
  <c r="P224"/>
  <c r="T224"/>
  <c r="V62" i="24"/>
  <c r="V63"/>
  <c r="V64"/>
  <c r="S62"/>
  <c r="S63"/>
  <c r="S64"/>
  <c r="P62"/>
  <c r="P63"/>
  <c r="P64"/>
  <c r="M62"/>
  <c r="M63"/>
  <c r="M64"/>
  <c r="J62"/>
  <c r="J63"/>
  <c r="J64"/>
  <c r="G62"/>
  <c r="G63"/>
  <c r="G65"/>
  <c r="G64"/>
  <c r="S122" i="28"/>
  <c r="O122"/>
  <c r="K122"/>
  <c r="G122"/>
  <c r="H213" i="5"/>
  <c r="L213"/>
  <c r="P213"/>
  <c r="T213"/>
  <c r="G141" i="28"/>
  <c r="K141"/>
  <c r="O141"/>
  <c r="S141"/>
  <c r="G150"/>
  <c r="K150"/>
  <c r="O150"/>
  <c r="S150"/>
  <c r="G118"/>
  <c r="K118"/>
  <c r="O118"/>
  <c r="S118"/>
  <c r="G132"/>
  <c r="K132"/>
  <c r="O132"/>
  <c r="S132"/>
  <c r="G119"/>
  <c r="K119"/>
  <c r="O119"/>
  <c r="S119"/>
  <c r="B22" i="27"/>
  <c r="C22"/>
  <c r="D22"/>
  <c r="E22"/>
  <c r="F22"/>
  <c r="H22"/>
  <c r="I22"/>
  <c r="K22"/>
  <c r="L22"/>
  <c r="N22"/>
  <c r="O22"/>
  <c r="Q22"/>
  <c r="R22"/>
  <c r="T22"/>
  <c r="U22"/>
  <c r="Q21"/>
  <c r="R21"/>
  <c r="N21"/>
  <c r="O21"/>
  <c r="K21"/>
  <c r="L21"/>
  <c r="H21"/>
  <c r="I21"/>
  <c r="T21"/>
  <c r="U21"/>
  <c r="C21"/>
  <c r="D21"/>
  <c r="E21"/>
  <c r="F21"/>
  <c r="B21"/>
  <c r="W80" i="24"/>
  <c r="X80"/>
  <c r="G80"/>
  <c r="M80"/>
  <c r="P80"/>
  <c r="S80"/>
  <c r="V80"/>
  <c r="G75"/>
  <c r="J75"/>
  <c r="V75"/>
  <c r="G76"/>
  <c r="J76"/>
  <c r="M76"/>
  <c r="P76"/>
  <c r="S76"/>
  <c r="V76"/>
  <c r="G77"/>
  <c r="J77"/>
  <c r="M77"/>
  <c r="P77"/>
  <c r="S77"/>
  <c r="V77"/>
  <c r="G78"/>
  <c r="J78"/>
  <c r="M78"/>
  <c r="P78"/>
  <c r="S78"/>
  <c r="V78"/>
  <c r="G79"/>
  <c r="J79"/>
  <c r="M79"/>
  <c r="P79"/>
  <c r="S79"/>
  <c r="V79"/>
  <c r="Y79"/>
  <c r="H212" i="5"/>
  <c r="L212"/>
  <c r="P212"/>
  <c r="T212"/>
  <c r="T30" i="27"/>
  <c r="U30"/>
  <c r="T34"/>
  <c r="U34"/>
  <c r="T48"/>
  <c r="U48"/>
  <c r="T49"/>
  <c r="U49"/>
  <c r="T50"/>
  <c r="U50"/>
  <c r="Q30"/>
  <c r="R30"/>
  <c r="S30"/>
  <c r="Q34"/>
  <c r="R34"/>
  <c r="Q48"/>
  <c r="R48"/>
  <c r="Q49"/>
  <c r="R49"/>
  <c r="Q50"/>
  <c r="R50"/>
  <c r="N30"/>
  <c r="O30"/>
  <c r="N34"/>
  <c r="O34"/>
  <c r="N48"/>
  <c r="O48"/>
  <c r="N49"/>
  <c r="O49"/>
  <c r="N50"/>
  <c r="O50"/>
  <c r="K30"/>
  <c r="L30"/>
  <c r="K34"/>
  <c r="L34"/>
  <c r="K48"/>
  <c r="L48"/>
  <c r="K49"/>
  <c r="L49"/>
  <c r="K50"/>
  <c r="L50"/>
  <c r="H30"/>
  <c r="I30"/>
  <c r="H34"/>
  <c r="I34"/>
  <c r="H48"/>
  <c r="I48"/>
  <c r="H49"/>
  <c r="I49"/>
  <c r="H50"/>
  <c r="I50"/>
  <c r="E30"/>
  <c r="F30"/>
  <c r="E34"/>
  <c r="F34"/>
  <c r="E48"/>
  <c r="F48"/>
  <c r="E49"/>
  <c r="F49"/>
  <c r="E50"/>
  <c r="F50"/>
  <c r="B34"/>
  <c r="C34"/>
  <c r="D34"/>
  <c r="B48"/>
  <c r="C48"/>
  <c r="D48"/>
  <c r="B49"/>
  <c r="C49"/>
  <c r="D49"/>
  <c r="B50"/>
  <c r="C50"/>
  <c r="D50"/>
  <c r="W81" i="24"/>
  <c r="X81"/>
  <c r="C30" i="27"/>
  <c r="D30"/>
  <c r="B30"/>
  <c r="B16" i="26"/>
  <c r="S90" i="28"/>
  <c r="O90"/>
  <c r="K90"/>
  <c r="G90"/>
  <c r="H222" i="5"/>
  <c r="L222"/>
  <c r="P222"/>
  <c r="T222"/>
  <c r="H223"/>
  <c r="L223"/>
  <c r="P223"/>
  <c r="T223"/>
  <c r="S125" i="28"/>
  <c r="O125"/>
  <c r="K125"/>
  <c r="G125"/>
  <c r="S114"/>
  <c r="O114"/>
  <c r="K114"/>
  <c r="G114"/>
  <c r="G112"/>
  <c r="K112"/>
  <c r="O112"/>
  <c r="S112"/>
  <c r="S121"/>
  <c r="O121"/>
  <c r="K121"/>
  <c r="G121"/>
  <c r="H211" i="5"/>
  <c r="L211"/>
  <c r="P211"/>
  <c r="T211"/>
  <c r="S59" i="28"/>
  <c r="O59"/>
  <c r="K59"/>
  <c r="G59"/>
  <c r="H210" i="5"/>
  <c r="L210"/>
  <c r="P210"/>
  <c r="T210"/>
  <c r="S62" i="28"/>
  <c r="O62"/>
  <c r="K62"/>
  <c r="G62"/>
  <c r="E15"/>
  <c r="F15"/>
  <c r="G15"/>
  <c r="I15"/>
  <c r="J15"/>
  <c r="K15"/>
  <c r="M15"/>
  <c r="N15"/>
  <c r="O15"/>
  <c r="Q15"/>
  <c r="R15"/>
  <c r="S15"/>
  <c r="G18"/>
  <c r="H18"/>
  <c r="K18"/>
  <c r="L18"/>
  <c r="O18"/>
  <c r="P18"/>
  <c r="S18"/>
  <c r="T18"/>
  <c r="E12"/>
  <c r="F12"/>
  <c r="G12"/>
  <c r="I12"/>
  <c r="J12"/>
  <c r="K12"/>
  <c r="M12"/>
  <c r="N12"/>
  <c r="O12"/>
  <c r="Q12"/>
  <c r="R12"/>
  <c r="S12"/>
  <c r="E11"/>
  <c r="F11"/>
  <c r="G11"/>
  <c r="I11"/>
  <c r="J11"/>
  <c r="K11"/>
  <c r="M11"/>
  <c r="N11"/>
  <c r="O11"/>
  <c r="Q11"/>
  <c r="R11"/>
  <c r="S11"/>
  <c r="E10"/>
  <c r="F10"/>
  <c r="G10"/>
  <c r="I10"/>
  <c r="J10"/>
  <c r="K10"/>
  <c r="M10"/>
  <c r="N10"/>
  <c r="O10"/>
  <c r="Q10"/>
  <c r="R10"/>
  <c r="S10"/>
  <c r="E14"/>
  <c r="F14"/>
  <c r="G14"/>
  <c r="I14"/>
  <c r="J14"/>
  <c r="K14"/>
  <c r="M14"/>
  <c r="N14"/>
  <c r="O14"/>
  <c r="Q14"/>
  <c r="R14"/>
  <c r="S14"/>
  <c r="E17"/>
  <c r="F17"/>
  <c r="G17"/>
  <c r="I17"/>
  <c r="J17"/>
  <c r="K17"/>
  <c r="M17"/>
  <c r="N17"/>
  <c r="O17"/>
  <c r="Q17"/>
  <c r="R17"/>
  <c r="S17"/>
  <c r="E13"/>
  <c r="F13"/>
  <c r="G13"/>
  <c r="I13"/>
  <c r="J13"/>
  <c r="K13"/>
  <c r="M13"/>
  <c r="N13"/>
  <c r="O13"/>
  <c r="Q13"/>
  <c r="R13"/>
  <c r="S13"/>
  <c r="E16"/>
  <c r="F16"/>
  <c r="G16"/>
  <c r="I16"/>
  <c r="J16"/>
  <c r="K16"/>
  <c r="M16"/>
  <c r="N16"/>
  <c r="O16"/>
  <c r="Q16"/>
  <c r="R16"/>
  <c r="S16"/>
  <c r="S149"/>
  <c r="O149"/>
  <c r="K149"/>
  <c r="G149"/>
  <c r="T142" i="5"/>
  <c r="H142"/>
  <c r="L142"/>
  <c r="P142"/>
  <c r="D17" i="28"/>
  <c r="D14"/>
  <c r="U183" i="5"/>
  <c r="U34" i="31"/>
  <c r="V183" i="5"/>
  <c r="V34" i="31"/>
  <c r="W183" i="5"/>
  <c r="W34" i="31"/>
  <c r="Q34" i="28"/>
  <c r="R34"/>
  <c r="S34"/>
  <c r="M34"/>
  <c r="N34"/>
  <c r="O34"/>
  <c r="I34"/>
  <c r="J34"/>
  <c r="K34"/>
  <c r="E34"/>
  <c r="F34"/>
  <c r="G34"/>
  <c r="D32"/>
  <c r="D33"/>
  <c r="B34"/>
  <c r="C34"/>
  <c r="D34"/>
  <c r="H183" i="5"/>
  <c r="L183"/>
  <c r="P183"/>
  <c r="T183"/>
  <c r="V182"/>
  <c r="W182"/>
  <c r="U182"/>
  <c r="S35" i="28"/>
  <c r="T35"/>
  <c r="O35"/>
  <c r="K35"/>
  <c r="L35"/>
  <c r="G35"/>
  <c r="H35"/>
  <c r="D31"/>
  <c r="C31"/>
  <c r="B35"/>
  <c r="C35"/>
  <c r="D35"/>
  <c r="R25"/>
  <c r="S25"/>
  <c r="Q25"/>
  <c r="N25"/>
  <c r="O25"/>
  <c r="M25"/>
  <c r="J25"/>
  <c r="K25"/>
  <c r="I25"/>
  <c r="F25"/>
  <c r="G25"/>
  <c r="E25"/>
  <c r="U34" i="5"/>
  <c r="U25" i="31"/>
  <c r="V34" i="5"/>
  <c r="V25" i="31"/>
  <c r="W34" i="5"/>
  <c r="W25" i="31"/>
  <c r="C25" i="28"/>
  <c r="D25"/>
  <c r="B25"/>
  <c r="T138" i="5"/>
  <c r="T139"/>
  <c r="T140"/>
  <c r="T141"/>
  <c r="P138"/>
  <c r="P139"/>
  <c r="P140"/>
  <c r="P141"/>
  <c r="L138"/>
  <c r="L139"/>
  <c r="L140"/>
  <c r="L141"/>
  <c r="H138"/>
  <c r="X138"/>
  <c r="H139"/>
  <c r="X139"/>
  <c r="H140"/>
  <c r="X140"/>
  <c r="H141"/>
  <c r="X141"/>
  <c r="T129"/>
  <c r="T130"/>
  <c r="T131"/>
  <c r="T132"/>
  <c r="P129"/>
  <c r="P130"/>
  <c r="P131"/>
  <c r="P132"/>
  <c r="L129"/>
  <c r="L130"/>
  <c r="L131"/>
  <c r="L132"/>
  <c r="H129"/>
  <c r="X129"/>
  <c r="H130"/>
  <c r="H131"/>
  <c r="X131"/>
  <c r="H132"/>
  <c r="T34"/>
  <c r="T31"/>
  <c r="T32"/>
  <c r="T33"/>
  <c r="P34"/>
  <c r="P31"/>
  <c r="P32"/>
  <c r="P33"/>
  <c r="L34"/>
  <c r="L31"/>
  <c r="L32"/>
  <c r="L33"/>
  <c r="H34"/>
  <c r="X34"/>
  <c r="H31"/>
  <c r="X31"/>
  <c r="H32"/>
  <c r="H33"/>
  <c r="H182"/>
  <c r="L182"/>
  <c r="P182"/>
  <c r="T182"/>
  <c r="H108"/>
  <c r="H109"/>
  <c r="H110"/>
  <c r="H111"/>
  <c r="H112"/>
  <c r="H113"/>
  <c r="B40" i="27"/>
  <c r="C40"/>
  <c r="D40"/>
  <c r="E40"/>
  <c r="F40"/>
  <c r="H40"/>
  <c r="I40"/>
  <c r="K40"/>
  <c r="L40"/>
  <c r="N40"/>
  <c r="O40"/>
  <c r="Q40"/>
  <c r="R40"/>
  <c r="T40"/>
  <c r="U40"/>
  <c r="B41"/>
  <c r="C41"/>
  <c r="D41"/>
  <c r="E41"/>
  <c r="F41"/>
  <c r="H41"/>
  <c r="I41"/>
  <c r="K41"/>
  <c r="L41"/>
  <c r="N41"/>
  <c r="O41"/>
  <c r="Q41"/>
  <c r="R41"/>
  <c r="T41"/>
  <c r="U41"/>
  <c r="B35"/>
  <c r="C35"/>
  <c r="D35"/>
  <c r="E35"/>
  <c r="F35"/>
  <c r="H35"/>
  <c r="I35"/>
  <c r="K35"/>
  <c r="L35"/>
  <c r="N35"/>
  <c r="O35"/>
  <c r="Q35"/>
  <c r="R35"/>
  <c r="T35"/>
  <c r="U35"/>
  <c r="B43"/>
  <c r="C43"/>
  <c r="D43"/>
  <c r="E43"/>
  <c r="F43"/>
  <c r="H43"/>
  <c r="I43"/>
  <c r="K43"/>
  <c r="L43"/>
  <c r="N43"/>
  <c r="O43"/>
  <c r="Q43"/>
  <c r="R43"/>
  <c r="T43"/>
  <c r="U43"/>
  <c r="E12"/>
  <c r="F12"/>
  <c r="H12"/>
  <c r="I12"/>
  <c r="K12"/>
  <c r="L12"/>
  <c r="N12"/>
  <c r="O12"/>
  <c r="Q12"/>
  <c r="R12"/>
  <c r="T12"/>
  <c r="U12"/>
  <c r="E13"/>
  <c r="F13"/>
  <c r="H13"/>
  <c r="I13"/>
  <c r="K13"/>
  <c r="L13"/>
  <c r="N13"/>
  <c r="O13"/>
  <c r="Q13"/>
  <c r="R13"/>
  <c r="T13"/>
  <c r="U13"/>
  <c r="E14"/>
  <c r="F14"/>
  <c r="H14"/>
  <c r="I14"/>
  <c r="K14"/>
  <c r="L14"/>
  <c r="N14"/>
  <c r="O14"/>
  <c r="Q14"/>
  <c r="R14"/>
  <c r="T14"/>
  <c r="U14"/>
  <c r="E15"/>
  <c r="F15"/>
  <c r="H15"/>
  <c r="I15"/>
  <c r="K15"/>
  <c r="L15"/>
  <c r="N15"/>
  <c r="O15"/>
  <c r="Q15"/>
  <c r="R15"/>
  <c r="T15"/>
  <c r="U15"/>
  <c r="E16"/>
  <c r="F16"/>
  <c r="H16"/>
  <c r="I16"/>
  <c r="K16"/>
  <c r="L16"/>
  <c r="N16"/>
  <c r="O16"/>
  <c r="Q16"/>
  <c r="R16"/>
  <c r="T16"/>
  <c r="U16"/>
  <c r="T29"/>
  <c r="U29"/>
  <c r="Q29"/>
  <c r="R29"/>
  <c r="N29"/>
  <c r="O29"/>
  <c r="K29"/>
  <c r="L29"/>
  <c r="H29"/>
  <c r="I29"/>
  <c r="F29"/>
  <c r="E29"/>
  <c r="G29"/>
  <c r="C29"/>
  <c r="D29"/>
  <c r="B29"/>
  <c r="B15" i="26"/>
  <c r="G39" i="24"/>
  <c r="G40"/>
  <c r="G41"/>
  <c r="G42"/>
  <c r="G43"/>
  <c r="G44"/>
  <c r="G45"/>
  <c r="J39"/>
  <c r="J40"/>
  <c r="J41"/>
  <c r="J42"/>
  <c r="J43"/>
  <c r="J44"/>
  <c r="J45"/>
  <c r="M39"/>
  <c r="M40"/>
  <c r="M41"/>
  <c r="M42"/>
  <c r="M43"/>
  <c r="M44"/>
  <c r="M45"/>
  <c r="P39"/>
  <c r="P40"/>
  <c r="P41"/>
  <c r="P42"/>
  <c r="P43"/>
  <c r="P44"/>
  <c r="P45"/>
  <c r="S39"/>
  <c r="S40"/>
  <c r="S41"/>
  <c r="S42"/>
  <c r="S43"/>
  <c r="S44"/>
  <c r="S45"/>
  <c r="V39"/>
  <c r="V40"/>
  <c r="V41"/>
  <c r="V42"/>
  <c r="V43"/>
  <c r="V44"/>
  <c r="V45"/>
  <c r="X45"/>
  <c r="W45"/>
  <c r="X44"/>
  <c r="W44"/>
  <c r="H209" i="5"/>
  <c r="L209"/>
  <c r="P209"/>
  <c r="T209"/>
  <c r="V14" i="28"/>
  <c r="W21" i="5"/>
  <c r="W15" i="31"/>
  <c r="W22" i="5"/>
  <c r="W18" i="31"/>
  <c r="W23" i="5"/>
  <c r="W14" i="31"/>
  <c r="V16" i="28"/>
  <c r="W24" i="5"/>
  <c r="W25"/>
  <c r="W16" i="31"/>
  <c r="U22" i="5"/>
  <c r="U23"/>
  <c r="U14" i="31"/>
  <c r="U24" i="5"/>
  <c r="U17" i="31"/>
  <c r="U25" i="5"/>
  <c r="U16" i="31"/>
  <c r="U21" i="5"/>
  <c r="U15" i="31"/>
  <c r="C14" i="28"/>
  <c r="C17"/>
  <c r="C13"/>
  <c r="C16"/>
  <c r="C15"/>
  <c r="B17"/>
  <c r="B13"/>
  <c r="B16"/>
  <c r="B15"/>
  <c r="B14"/>
  <c r="U19" i="5"/>
  <c r="V19"/>
  <c r="W19"/>
  <c r="D13" i="28"/>
  <c r="D16"/>
  <c r="D15"/>
  <c r="T21" i="5"/>
  <c r="T22"/>
  <c r="T23"/>
  <c r="T24"/>
  <c r="T25"/>
  <c r="P21"/>
  <c r="P22"/>
  <c r="P23"/>
  <c r="P24"/>
  <c r="P25"/>
  <c r="L21"/>
  <c r="L22"/>
  <c r="L23"/>
  <c r="L24"/>
  <c r="L25"/>
  <c r="H21"/>
  <c r="H22"/>
  <c r="H23"/>
  <c r="H24"/>
  <c r="H25"/>
  <c r="B6" i="9"/>
  <c r="C6"/>
  <c r="B16"/>
  <c r="B13"/>
  <c r="W229" i="5"/>
  <c r="V229"/>
  <c r="U229"/>
  <c r="T229"/>
  <c r="P229"/>
  <c r="L229"/>
  <c r="H229"/>
  <c r="G107" i="28"/>
  <c r="K107"/>
  <c r="O107"/>
  <c r="S107"/>
  <c r="G109"/>
  <c r="K109"/>
  <c r="O109"/>
  <c r="S109"/>
  <c r="G110"/>
  <c r="K110"/>
  <c r="O110"/>
  <c r="S110"/>
  <c r="G130"/>
  <c r="K130"/>
  <c r="O130"/>
  <c r="S130"/>
  <c r="S131"/>
  <c r="O131"/>
  <c r="S97"/>
  <c r="O97"/>
  <c r="K131"/>
  <c r="K97"/>
  <c r="G131"/>
  <c r="G97"/>
  <c r="I33"/>
  <c r="J33"/>
  <c r="K33"/>
  <c r="M33"/>
  <c r="N33"/>
  <c r="O33"/>
  <c r="Q33"/>
  <c r="R33"/>
  <c r="S33"/>
  <c r="I32"/>
  <c r="J32"/>
  <c r="K32"/>
  <c r="M32"/>
  <c r="N32"/>
  <c r="O32"/>
  <c r="Q32"/>
  <c r="R32"/>
  <c r="S32"/>
  <c r="S31"/>
  <c r="R31"/>
  <c r="Q31"/>
  <c r="O31"/>
  <c r="N31"/>
  <c r="M31"/>
  <c r="K31"/>
  <c r="J31"/>
  <c r="I31"/>
  <c r="B33"/>
  <c r="C33"/>
  <c r="E33"/>
  <c r="F33"/>
  <c r="G33"/>
  <c r="B32"/>
  <c r="C32"/>
  <c r="E32"/>
  <c r="F32"/>
  <c r="G32"/>
  <c r="G31"/>
  <c r="F31"/>
  <c r="E31"/>
  <c r="B31"/>
  <c r="B9" i="27"/>
  <c r="C9"/>
  <c r="D9"/>
  <c r="B11"/>
  <c r="C11"/>
  <c r="D11"/>
  <c r="C7"/>
  <c r="D7"/>
  <c r="B7"/>
  <c r="W17" i="24"/>
  <c r="X17"/>
  <c r="B13" i="27"/>
  <c r="C13"/>
  <c r="D13"/>
  <c r="B14"/>
  <c r="C14"/>
  <c r="D14"/>
  <c r="B15"/>
  <c r="C15"/>
  <c r="D15"/>
  <c r="B16"/>
  <c r="C16"/>
  <c r="D16"/>
  <c r="C12"/>
  <c r="D12"/>
  <c r="B12"/>
  <c r="B7" i="26"/>
  <c r="C7"/>
  <c r="G12" i="24"/>
  <c r="D7" i="32"/>
  <c r="J12" i="24"/>
  <c r="E7" i="32"/>
  <c r="M12" i="24"/>
  <c r="F7" i="32"/>
  <c r="P12" i="24"/>
  <c r="G7" i="32"/>
  <c r="S12" i="24"/>
  <c r="H7" i="32"/>
  <c r="V12" i="24"/>
  <c r="I7" i="32"/>
  <c r="G13" i="24"/>
  <c r="G14"/>
  <c r="J14"/>
  <c r="Y14"/>
  <c r="M14"/>
  <c r="P14"/>
  <c r="S14"/>
  <c r="V14"/>
  <c r="G15"/>
  <c r="G16"/>
  <c r="J16"/>
  <c r="Y16"/>
  <c r="M16"/>
  <c r="P16"/>
  <c r="S16"/>
  <c r="V16"/>
  <c r="G17"/>
  <c r="J13"/>
  <c r="J15"/>
  <c r="J17"/>
  <c r="M13"/>
  <c r="M15"/>
  <c r="M17"/>
  <c r="P13"/>
  <c r="P15"/>
  <c r="P17"/>
  <c r="S13"/>
  <c r="S15"/>
  <c r="S17"/>
  <c r="V13"/>
  <c r="V15"/>
  <c r="V17"/>
  <c r="Y12"/>
  <c r="H220" i="5"/>
  <c r="L220"/>
  <c r="P220"/>
  <c r="T220"/>
  <c r="W220"/>
  <c r="W145" i="31"/>
  <c r="V145"/>
  <c r="U145"/>
  <c r="H219" i="5"/>
  <c r="L219"/>
  <c r="P219"/>
  <c r="T219"/>
  <c r="W219"/>
  <c r="W137" i="31"/>
  <c r="V137"/>
  <c r="U137"/>
  <c r="H218" i="5"/>
  <c r="L218"/>
  <c r="P218"/>
  <c r="T218"/>
  <c r="W218"/>
  <c r="W139" i="31"/>
  <c r="V139"/>
  <c r="U139"/>
  <c r="H196" i="5"/>
  <c r="L196"/>
  <c r="P196"/>
  <c r="T196"/>
  <c r="H197"/>
  <c r="L197"/>
  <c r="P197"/>
  <c r="T197"/>
  <c r="G86" i="28"/>
  <c r="K86"/>
  <c r="O86"/>
  <c r="S86"/>
  <c r="U89" i="5"/>
  <c r="V89"/>
  <c r="W89"/>
  <c r="U90"/>
  <c r="V90"/>
  <c r="W90"/>
  <c r="U91"/>
  <c r="V91"/>
  <c r="W91"/>
  <c r="G87" i="28"/>
  <c r="K87"/>
  <c r="O87"/>
  <c r="S87"/>
  <c r="G88"/>
  <c r="K88"/>
  <c r="O88"/>
  <c r="S88"/>
  <c r="G89"/>
  <c r="K89"/>
  <c r="O89"/>
  <c r="S89"/>
  <c r="H194" i="5"/>
  <c r="L194"/>
  <c r="P194"/>
  <c r="T194"/>
  <c r="H195"/>
  <c r="L195"/>
  <c r="P195"/>
  <c r="T195"/>
  <c r="H181"/>
  <c r="L181"/>
  <c r="P181"/>
  <c r="T181"/>
  <c r="W181"/>
  <c r="W33" i="31"/>
  <c r="V181" i="5"/>
  <c r="V33" i="31"/>
  <c r="U181" i="5"/>
  <c r="U33" i="31"/>
  <c r="H180" i="5"/>
  <c r="L180"/>
  <c r="P180"/>
  <c r="T180"/>
  <c r="W180"/>
  <c r="W35" i="31"/>
  <c r="V180" i="5"/>
  <c r="V35" i="31"/>
  <c r="U180" i="5"/>
  <c r="U35" i="31"/>
  <c r="H179" i="5"/>
  <c r="L179"/>
  <c r="P179"/>
  <c r="T179"/>
  <c r="W179"/>
  <c r="W32" i="31"/>
  <c r="V179" i="5"/>
  <c r="V32" i="31"/>
  <c r="U179" i="5"/>
  <c r="U32" i="31"/>
  <c r="H62" i="5"/>
  <c r="H61"/>
  <c r="H63"/>
  <c r="H64"/>
  <c r="H65"/>
  <c r="H66"/>
  <c r="L61"/>
  <c r="L62"/>
  <c r="L63"/>
  <c r="L64"/>
  <c r="L65"/>
  <c r="L66"/>
  <c r="P61"/>
  <c r="P62"/>
  <c r="P63"/>
  <c r="P64"/>
  <c r="P65"/>
  <c r="P66"/>
  <c r="T61"/>
  <c r="T62"/>
  <c r="T63"/>
  <c r="T64"/>
  <c r="T65"/>
  <c r="T66"/>
  <c r="T47"/>
  <c r="T48"/>
  <c r="T49"/>
  <c r="T50"/>
  <c r="T51"/>
  <c r="T52"/>
  <c r="P47"/>
  <c r="P48"/>
  <c r="P49"/>
  <c r="P50"/>
  <c r="P51"/>
  <c r="P52"/>
  <c r="L47"/>
  <c r="L48"/>
  <c r="L49"/>
  <c r="L50"/>
  <c r="L51"/>
  <c r="L52"/>
  <c r="T15"/>
  <c r="T16"/>
  <c r="T17"/>
  <c r="T18"/>
  <c r="T19"/>
  <c r="P15"/>
  <c r="P16"/>
  <c r="P17"/>
  <c r="P18"/>
  <c r="P19"/>
  <c r="L15"/>
  <c r="L16"/>
  <c r="L17"/>
  <c r="L18"/>
  <c r="L19"/>
  <c r="H15"/>
  <c r="H16"/>
  <c r="H17"/>
  <c r="H18"/>
  <c r="H19"/>
  <c r="G37" i="24"/>
  <c r="G36"/>
  <c r="J37"/>
  <c r="J36"/>
  <c r="M37"/>
  <c r="M36"/>
  <c r="P37"/>
  <c r="P36"/>
  <c r="S37"/>
  <c r="S36"/>
  <c r="V37"/>
  <c r="V36"/>
  <c r="G23"/>
  <c r="G24"/>
  <c r="G25"/>
  <c r="G26"/>
  <c r="G27"/>
  <c r="G28"/>
  <c r="G30"/>
  <c r="G29"/>
  <c r="J23"/>
  <c r="J24"/>
  <c r="J25"/>
  <c r="J26"/>
  <c r="J27"/>
  <c r="J28"/>
  <c r="J30"/>
  <c r="J29"/>
  <c r="M23"/>
  <c r="M24"/>
  <c r="M25"/>
  <c r="M26"/>
  <c r="M27"/>
  <c r="M28"/>
  <c r="M30"/>
  <c r="M29"/>
  <c r="P23"/>
  <c r="P24"/>
  <c r="P25"/>
  <c r="P26"/>
  <c r="P27"/>
  <c r="P28"/>
  <c r="P30"/>
  <c r="P29"/>
  <c r="S23"/>
  <c r="S24"/>
  <c r="S25"/>
  <c r="S26"/>
  <c r="S27"/>
  <c r="S28"/>
  <c r="S30"/>
  <c r="S29"/>
  <c r="V23"/>
  <c r="V24"/>
  <c r="V25"/>
  <c r="V26"/>
  <c r="V27"/>
  <c r="Y27"/>
  <c r="V28"/>
  <c r="V30"/>
  <c r="V29"/>
  <c r="G9"/>
  <c r="G10"/>
  <c r="G8"/>
  <c r="G5"/>
  <c r="G6"/>
  <c r="G7"/>
  <c r="J9"/>
  <c r="J10"/>
  <c r="J8"/>
  <c r="J5"/>
  <c r="J6"/>
  <c r="J7"/>
  <c r="M9"/>
  <c r="M10"/>
  <c r="M8"/>
  <c r="M5"/>
  <c r="M6"/>
  <c r="M7"/>
  <c r="P9"/>
  <c r="P10"/>
  <c r="P8"/>
  <c r="P5"/>
  <c r="P6"/>
  <c r="P7"/>
  <c r="S9"/>
  <c r="S10"/>
  <c r="S8"/>
  <c r="S5"/>
  <c r="S6"/>
  <c r="S7"/>
  <c r="V9"/>
  <c r="V10"/>
  <c r="V8"/>
  <c r="V5"/>
  <c r="V6"/>
  <c r="Y6"/>
  <c r="V7"/>
  <c r="H58" i="5"/>
  <c r="H59"/>
  <c r="H54"/>
  <c r="H55"/>
  <c r="H56"/>
  <c r="H57"/>
  <c r="L58"/>
  <c r="L59"/>
  <c r="L54"/>
  <c r="L55"/>
  <c r="L56"/>
  <c r="L57"/>
  <c r="P58"/>
  <c r="P59"/>
  <c r="P54"/>
  <c r="P55"/>
  <c r="P56"/>
  <c r="P57"/>
  <c r="T58"/>
  <c r="X58"/>
  <c r="T59"/>
  <c r="T54"/>
  <c r="X54"/>
  <c r="T55"/>
  <c r="T56"/>
  <c r="T57"/>
  <c r="E29" i="9"/>
  <c r="F29"/>
  <c r="G29"/>
  <c r="H79" i="5"/>
  <c r="H80"/>
  <c r="H75"/>
  <c r="H76"/>
  <c r="H77"/>
  <c r="H78"/>
  <c r="L79"/>
  <c r="L80"/>
  <c r="L75"/>
  <c r="L76"/>
  <c r="L77"/>
  <c r="L78"/>
  <c r="P79"/>
  <c r="P80"/>
  <c r="P75"/>
  <c r="P76"/>
  <c r="P77"/>
  <c r="P78"/>
  <c r="T79"/>
  <c r="T80"/>
  <c r="T75"/>
  <c r="T76"/>
  <c r="T77"/>
  <c r="T78"/>
  <c r="H86"/>
  <c r="H87"/>
  <c r="H82"/>
  <c r="H83"/>
  <c r="H84"/>
  <c r="H85"/>
  <c r="L86"/>
  <c r="L87"/>
  <c r="L82"/>
  <c r="L83"/>
  <c r="L84"/>
  <c r="L85"/>
  <c r="P86"/>
  <c r="P87"/>
  <c r="P82"/>
  <c r="P83"/>
  <c r="P84"/>
  <c r="P85"/>
  <c r="T86"/>
  <c r="T87"/>
  <c r="T82"/>
  <c r="T83"/>
  <c r="T84"/>
  <c r="T85"/>
  <c r="H93"/>
  <c r="H94"/>
  <c r="H89"/>
  <c r="H90"/>
  <c r="H91"/>
  <c r="H92"/>
  <c r="L93"/>
  <c r="L94"/>
  <c r="L89"/>
  <c r="L90"/>
  <c r="L91"/>
  <c r="L92"/>
  <c r="P93"/>
  <c r="P94"/>
  <c r="P89"/>
  <c r="P90"/>
  <c r="P91"/>
  <c r="P92"/>
  <c r="T93"/>
  <c r="T94"/>
  <c r="T89"/>
  <c r="T90"/>
  <c r="T91"/>
  <c r="T92"/>
  <c r="H173"/>
  <c r="D54" i="9"/>
  <c r="P54"/>
  <c r="L173" i="5"/>
  <c r="E54" i="9"/>
  <c r="P173" i="5"/>
  <c r="F54" i="9"/>
  <c r="T173" i="5"/>
  <c r="G54" i="9"/>
  <c r="D55"/>
  <c r="O55"/>
  <c r="E55"/>
  <c r="F55"/>
  <c r="G55"/>
  <c r="H148" i="5"/>
  <c r="H149"/>
  <c r="H144"/>
  <c r="H145"/>
  <c r="H146"/>
  <c r="H147"/>
  <c r="L148"/>
  <c r="L149"/>
  <c r="L144"/>
  <c r="L145"/>
  <c r="L146"/>
  <c r="L147"/>
  <c r="P148"/>
  <c r="P149"/>
  <c r="P144"/>
  <c r="P145"/>
  <c r="P146"/>
  <c r="P147"/>
  <c r="T148"/>
  <c r="T149"/>
  <c r="T144"/>
  <c r="T145"/>
  <c r="T146"/>
  <c r="T147"/>
  <c r="H155"/>
  <c r="H156"/>
  <c r="H151"/>
  <c r="H152"/>
  <c r="H153"/>
  <c r="H154"/>
  <c r="L155"/>
  <c r="L156"/>
  <c r="L151"/>
  <c r="L152"/>
  <c r="L153"/>
  <c r="L154"/>
  <c r="P155"/>
  <c r="P156"/>
  <c r="P151"/>
  <c r="P152"/>
  <c r="P153"/>
  <c r="P154"/>
  <c r="T155"/>
  <c r="T156"/>
  <c r="T151"/>
  <c r="T152"/>
  <c r="T153"/>
  <c r="T154"/>
  <c r="H162"/>
  <c r="H163"/>
  <c r="H158"/>
  <c r="H159"/>
  <c r="H160"/>
  <c r="H161"/>
  <c r="L162"/>
  <c r="L163"/>
  <c r="L158"/>
  <c r="L159"/>
  <c r="L160"/>
  <c r="L161"/>
  <c r="P162"/>
  <c r="P163"/>
  <c r="P158"/>
  <c r="P159"/>
  <c r="P160"/>
  <c r="P161"/>
  <c r="T162"/>
  <c r="T163"/>
  <c r="T158"/>
  <c r="T159"/>
  <c r="T160"/>
  <c r="T161"/>
  <c r="L112"/>
  <c r="L113"/>
  <c r="L108"/>
  <c r="L109"/>
  <c r="L110"/>
  <c r="L111"/>
  <c r="P112"/>
  <c r="P113"/>
  <c r="P108"/>
  <c r="P109"/>
  <c r="P110"/>
  <c r="P111"/>
  <c r="T112"/>
  <c r="T113"/>
  <c r="T108"/>
  <c r="T109"/>
  <c r="T110"/>
  <c r="T111"/>
  <c r="H119"/>
  <c r="H120"/>
  <c r="H115"/>
  <c r="H116"/>
  <c r="H117"/>
  <c r="H118"/>
  <c r="L119"/>
  <c r="L120"/>
  <c r="L115"/>
  <c r="L116"/>
  <c r="L117"/>
  <c r="L118"/>
  <c r="P119"/>
  <c r="P120"/>
  <c r="P115"/>
  <c r="P116"/>
  <c r="P117"/>
  <c r="P118"/>
  <c r="T119"/>
  <c r="T120"/>
  <c r="T115"/>
  <c r="T116"/>
  <c r="T117"/>
  <c r="T118"/>
  <c r="H126"/>
  <c r="H127"/>
  <c r="H122"/>
  <c r="H123"/>
  <c r="H124"/>
  <c r="H125"/>
  <c r="L126"/>
  <c r="L127"/>
  <c r="L122"/>
  <c r="L123"/>
  <c r="L124"/>
  <c r="L125"/>
  <c r="P126"/>
  <c r="P127"/>
  <c r="P122"/>
  <c r="P123"/>
  <c r="P124"/>
  <c r="P125"/>
  <c r="T126"/>
  <c r="T127"/>
  <c r="T122"/>
  <c r="T123"/>
  <c r="T124"/>
  <c r="T125"/>
  <c r="H169"/>
  <c r="H170"/>
  <c r="H171"/>
  <c r="H172"/>
  <c r="D53" i="9"/>
  <c r="O53"/>
  <c r="L169" i="5"/>
  <c r="L170"/>
  <c r="L171"/>
  <c r="L172"/>
  <c r="E53" i="9"/>
  <c r="P169" i="5"/>
  <c r="P170"/>
  <c r="P171"/>
  <c r="P172"/>
  <c r="F53" i="9"/>
  <c r="T169" i="5"/>
  <c r="T170"/>
  <c r="T171"/>
  <c r="T172"/>
  <c r="G53" i="9"/>
  <c r="H105" i="5"/>
  <c r="H106"/>
  <c r="H101"/>
  <c r="H102"/>
  <c r="H103"/>
  <c r="H104"/>
  <c r="L105"/>
  <c r="L106"/>
  <c r="L101"/>
  <c r="L102"/>
  <c r="L103"/>
  <c r="L104"/>
  <c r="P105"/>
  <c r="P106"/>
  <c r="P101"/>
  <c r="P102"/>
  <c r="P103"/>
  <c r="P104"/>
  <c r="T105"/>
  <c r="T106"/>
  <c r="T101"/>
  <c r="T102"/>
  <c r="T103"/>
  <c r="T104"/>
  <c r="H51"/>
  <c r="X51"/>
  <c r="H52"/>
  <c r="X52"/>
  <c r="H47"/>
  <c r="H48"/>
  <c r="X48"/>
  <c r="H49"/>
  <c r="X49"/>
  <c r="H50"/>
  <c r="H40"/>
  <c r="H41"/>
  <c r="H42"/>
  <c r="D21" i="9"/>
  <c r="O21"/>
  <c r="L40" i="5"/>
  <c r="L41"/>
  <c r="L42"/>
  <c r="P40"/>
  <c r="P41"/>
  <c r="P42"/>
  <c r="F21" i="9"/>
  <c r="T40" i="5"/>
  <c r="T41"/>
  <c r="T42"/>
  <c r="H10"/>
  <c r="L10"/>
  <c r="P10"/>
  <c r="T10"/>
  <c r="H5"/>
  <c r="L5"/>
  <c r="P5"/>
  <c r="T5"/>
  <c r="W37" i="24"/>
  <c r="X37"/>
  <c r="F42" i="28"/>
  <c r="E42"/>
  <c r="G42"/>
  <c r="J42"/>
  <c r="I42"/>
  <c r="K42"/>
  <c r="N42"/>
  <c r="M42"/>
  <c r="O42"/>
  <c r="R42"/>
  <c r="Q42"/>
  <c r="S42"/>
  <c r="F41"/>
  <c r="E41"/>
  <c r="G41"/>
  <c r="J41"/>
  <c r="I41"/>
  <c r="K41"/>
  <c r="N41"/>
  <c r="M41"/>
  <c r="O41"/>
  <c r="R41"/>
  <c r="Q41"/>
  <c r="S41"/>
  <c r="F40"/>
  <c r="G40"/>
  <c r="E40"/>
  <c r="J40"/>
  <c r="I40"/>
  <c r="K40"/>
  <c r="N40"/>
  <c r="M40"/>
  <c r="O40"/>
  <c r="R40"/>
  <c r="Q40"/>
  <c r="S40"/>
  <c r="E23"/>
  <c r="F23"/>
  <c r="G23"/>
  <c r="I23"/>
  <c r="J23"/>
  <c r="K23"/>
  <c r="M23"/>
  <c r="N23"/>
  <c r="O23"/>
  <c r="Q23"/>
  <c r="R23"/>
  <c r="S23"/>
  <c r="F26"/>
  <c r="E26"/>
  <c r="G26"/>
  <c r="J26"/>
  <c r="I26"/>
  <c r="K26"/>
  <c r="N26"/>
  <c r="M26"/>
  <c r="O26"/>
  <c r="R26"/>
  <c r="Q26"/>
  <c r="S26"/>
  <c r="F24"/>
  <c r="E24"/>
  <c r="G24"/>
  <c r="J24"/>
  <c r="I24"/>
  <c r="K24"/>
  <c r="N24"/>
  <c r="M24"/>
  <c r="O24"/>
  <c r="R24"/>
  <c r="Q24"/>
  <c r="S24"/>
  <c r="E5"/>
  <c r="F5"/>
  <c r="G5"/>
  <c r="I5"/>
  <c r="J5"/>
  <c r="K5"/>
  <c r="M5"/>
  <c r="N5"/>
  <c r="O5"/>
  <c r="Q5"/>
  <c r="R5"/>
  <c r="S5"/>
  <c r="U113" i="5"/>
  <c r="V113"/>
  <c r="W113"/>
  <c r="U149"/>
  <c r="V149"/>
  <c r="W149"/>
  <c r="U154"/>
  <c r="V154"/>
  <c r="W154"/>
  <c r="U155"/>
  <c r="V155"/>
  <c r="W155"/>
  <c r="U156"/>
  <c r="V156"/>
  <c r="W156"/>
  <c r="U158"/>
  <c r="V158"/>
  <c r="W158"/>
  <c r="U159"/>
  <c r="V159"/>
  <c r="W159"/>
  <c r="U160"/>
  <c r="V160"/>
  <c r="W160"/>
  <c r="U161"/>
  <c r="V161"/>
  <c r="W161"/>
  <c r="U162"/>
  <c r="V162"/>
  <c r="W162"/>
  <c r="U163"/>
  <c r="V163"/>
  <c r="W163"/>
  <c r="U173"/>
  <c r="U159" i="31"/>
  <c r="V173" i="5"/>
  <c r="V159" i="31"/>
  <c r="W173" i="5"/>
  <c r="W159" i="31"/>
  <c r="U148" i="5"/>
  <c r="V148"/>
  <c r="W148"/>
  <c r="W191"/>
  <c r="W192"/>
  <c r="U193"/>
  <c r="V193"/>
  <c r="W193"/>
  <c r="C55" i="9"/>
  <c r="C54"/>
  <c r="C53"/>
  <c r="C48"/>
  <c r="C47"/>
  <c r="C45"/>
  <c r="C46"/>
  <c r="C40"/>
  <c r="C39"/>
  <c r="C37"/>
  <c r="C38"/>
  <c r="C36"/>
  <c r="C31"/>
  <c r="C30"/>
  <c r="C29"/>
  <c r="C28"/>
  <c r="C27"/>
  <c r="C26"/>
  <c r="C21"/>
  <c r="C16"/>
  <c r="C11"/>
  <c r="C5"/>
  <c r="G70" i="24"/>
  <c r="G71"/>
  <c r="G72"/>
  <c r="G73"/>
  <c r="G74"/>
  <c r="G81"/>
  <c r="J73"/>
  <c r="J74"/>
  <c r="M81"/>
  <c r="P70"/>
  <c r="P71"/>
  <c r="P72"/>
  <c r="P81"/>
  <c r="S70"/>
  <c r="S71"/>
  <c r="S72"/>
  <c r="S81"/>
  <c r="V70"/>
  <c r="V71"/>
  <c r="V72"/>
  <c r="V73"/>
  <c r="V74"/>
  <c r="V81"/>
  <c r="D5" i="27"/>
  <c r="D6"/>
  <c r="D8"/>
  <c r="D10"/>
  <c r="D65"/>
  <c r="D64"/>
  <c r="D66"/>
  <c r="D58"/>
  <c r="D59"/>
  <c r="D56"/>
  <c r="D57"/>
  <c r="D37"/>
  <c r="D32"/>
  <c r="D36"/>
  <c r="D44"/>
  <c r="D45"/>
  <c r="D46"/>
  <c r="D47"/>
  <c r="D31"/>
  <c r="D38"/>
  <c r="D39"/>
  <c r="D51"/>
  <c r="D42"/>
  <c r="D33"/>
  <c r="T66"/>
  <c r="U66"/>
  <c r="T64"/>
  <c r="U64"/>
  <c r="V64"/>
  <c r="T65"/>
  <c r="U65"/>
  <c r="Q66"/>
  <c r="R66"/>
  <c r="S66"/>
  <c r="Q64"/>
  <c r="R64"/>
  <c r="Q65"/>
  <c r="R65"/>
  <c r="N66"/>
  <c r="O66"/>
  <c r="N64"/>
  <c r="O64"/>
  <c r="N65"/>
  <c r="O65"/>
  <c r="K66"/>
  <c r="L66"/>
  <c r="K64"/>
  <c r="L64"/>
  <c r="K65"/>
  <c r="L65"/>
  <c r="H66"/>
  <c r="I66"/>
  <c r="H64"/>
  <c r="I64"/>
  <c r="H65"/>
  <c r="I65"/>
  <c r="E64"/>
  <c r="F64"/>
  <c r="E66"/>
  <c r="F66"/>
  <c r="F65"/>
  <c r="E65"/>
  <c r="C65"/>
  <c r="C64"/>
  <c r="C66"/>
  <c r="B64"/>
  <c r="B66"/>
  <c r="B65"/>
  <c r="T57"/>
  <c r="U57"/>
  <c r="T56"/>
  <c r="U56"/>
  <c r="T59"/>
  <c r="U59"/>
  <c r="T58"/>
  <c r="U58"/>
  <c r="Q57"/>
  <c r="R57"/>
  <c r="Q56"/>
  <c r="R56"/>
  <c r="Q59"/>
  <c r="R59"/>
  <c r="S59"/>
  <c r="Q58"/>
  <c r="R58"/>
  <c r="N57"/>
  <c r="O57"/>
  <c r="N56"/>
  <c r="O56"/>
  <c r="N59"/>
  <c r="O59"/>
  <c r="N58"/>
  <c r="O58"/>
  <c r="K57"/>
  <c r="L57"/>
  <c r="M57"/>
  <c r="K56"/>
  <c r="L56"/>
  <c r="K59"/>
  <c r="L59"/>
  <c r="K58"/>
  <c r="L58"/>
  <c r="H57"/>
  <c r="I57"/>
  <c r="H56"/>
  <c r="I56"/>
  <c r="H59"/>
  <c r="I59"/>
  <c r="H58"/>
  <c r="I58"/>
  <c r="E59"/>
  <c r="F59"/>
  <c r="E56"/>
  <c r="F56"/>
  <c r="E57"/>
  <c r="F57"/>
  <c r="F58"/>
  <c r="E58"/>
  <c r="C58"/>
  <c r="C59"/>
  <c r="C56"/>
  <c r="C57"/>
  <c r="B59"/>
  <c r="B56"/>
  <c r="B57"/>
  <c r="B58"/>
  <c r="B53"/>
  <c r="T33"/>
  <c r="U33"/>
  <c r="T42"/>
  <c r="U42"/>
  <c r="T51"/>
  <c r="U51"/>
  <c r="T39"/>
  <c r="U39"/>
  <c r="T38"/>
  <c r="U38"/>
  <c r="T31"/>
  <c r="U31"/>
  <c r="Q33"/>
  <c r="R33"/>
  <c r="Q42"/>
  <c r="R42"/>
  <c r="S42"/>
  <c r="Q51"/>
  <c r="R51"/>
  <c r="Q39"/>
  <c r="R39"/>
  <c r="Q38"/>
  <c r="R38"/>
  <c r="Q31"/>
  <c r="R31"/>
  <c r="N33"/>
  <c r="O33"/>
  <c r="N42"/>
  <c r="O42"/>
  <c r="N51"/>
  <c r="O51"/>
  <c r="N39"/>
  <c r="O39"/>
  <c r="N38"/>
  <c r="O38"/>
  <c r="N31"/>
  <c r="O31"/>
  <c r="K33"/>
  <c r="L33"/>
  <c r="K42"/>
  <c r="L42"/>
  <c r="K51"/>
  <c r="L51"/>
  <c r="K39"/>
  <c r="L39"/>
  <c r="K38"/>
  <c r="L38"/>
  <c r="M38"/>
  <c r="K31"/>
  <c r="L31"/>
  <c r="H33"/>
  <c r="I33"/>
  <c r="H42"/>
  <c r="I42"/>
  <c r="H51"/>
  <c r="I51"/>
  <c r="H39"/>
  <c r="I39"/>
  <c r="H38"/>
  <c r="I38"/>
  <c r="H31"/>
  <c r="I31"/>
  <c r="E38"/>
  <c r="F38"/>
  <c r="E39"/>
  <c r="F39"/>
  <c r="E51"/>
  <c r="F51"/>
  <c r="E42"/>
  <c r="F42"/>
  <c r="E33"/>
  <c r="F33"/>
  <c r="F31"/>
  <c r="E31"/>
  <c r="T47"/>
  <c r="U47"/>
  <c r="T46"/>
  <c r="U46"/>
  <c r="T45"/>
  <c r="U45"/>
  <c r="T44"/>
  <c r="U44"/>
  <c r="T36"/>
  <c r="U36"/>
  <c r="T32"/>
  <c r="U32"/>
  <c r="T37"/>
  <c r="U37"/>
  <c r="Q47"/>
  <c r="R47"/>
  <c r="Q46"/>
  <c r="R46"/>
  <c r="Q45"/>
  <c r="R45"/>
  <c r="Q44"/>
  <c r="R44"/>
  <c r="Q36"/>
  <c r="R36"/>
  <c r="Q32"/>
  <c r="R32"/>
  <c r="Q37"/>
  <c r="R37"/>
  <c r="N47"/>
  <c r="O47"/>
  <c r="N46"/>
  <c r="O46"/>
  <c r="N45"/>
  <c r="O45"/>
  <c r="N44"/>
  <c r="O44"/>
  <c r="N36"/>
  <c r="O36"/>
  <c r="N32"/>
  <c r="O32"/>
  <c r="N37"/>
  <c r="O37"/>
  <c r="K47"/>
  <c r="L47"/>
  <c r="K46"/>
  <c r="L46"/>
  <c r="K45"/>
  <c r="L45"/>
  <c r="K44"/>
  <c r="L44"/>
  <c r="K36"/>
  <c r="L36"/>
  <c r="K32"/>
  <c r="L32"/>
  <c r="K37"/>
  <c r="L37"/>
  <c r="H47"/>
  <c r="I47"/>
  <c r="H46"/>
  <c r="I46"/>
  <c r="H45"/>
  <c r="I45"/>
  <c r="H44"/>
  <c r="I44"/>
  <c r="H36"/>
  <c r="I36"/>
  <c r="H32"/>
  <c r="I32"/>
  <c r="H37"/>
  <c r="I37"/>
  <c r="E32"/>
  <c r="F32"/>
  <c r="E36"/>
  <c r="F36"/>
  <c r="E44"/>
  <c r="F44"/>
  <c r="E45"/>
  <c r="F45"/>
  <c r="E46"/>
  <c r="F46"/>
  <c r="E47"/>
  <c r="F47"/>
  <c r="F37"/>
  <c r="E37"/>
  <c r="C31"/>
  <c r="C38"/>
  <c r="C39"/>
  <c r="C51"/>
  <c r="C42"/>
  <c r="C33"/>
  <c r="C37"/>
  <c r="C32"/>
  <c r="C36"/>
  <c r="C44"/>
  <c r="C45"/>
  <c r="C46"/>
  <c r="C47"/>
  <c r="B38"/>
  <c r="B39"/>
  <c r="B51"/>
  <c r="B42"/>
  <c r="B33"/>
  <c r="B31"/>
  <c r="B32"/>
  <c r="B36"/>
  <c r="B44"/>
  <c r="B45"/>
  <c r="B46"/>
  <c r="B47"/>
  <c r="B37"/>
  <c r="T10"/>
  <c r="U10"/>
  <c r="T8"/>
  <c r="U8"/>
  <c r="T6"/>
  <c r="U6"/>
  <c r="T5"/>
  <c r="U5"/>
  <c r="Q10"/>
  <c r="R10"/>
  <c r="Q8"/>
  <c r="R8"/>
  <c r="Q6"/>
  <c r="R6"/>
  <c r="Q5"/>
  <c r="R5"/>
  <c r="N10"/>
  <c r="O10"/>
  <c r="N8"/>
  <c r="O8"/>
  <c r="N6"/>
  <c r="O6"/>
  <c r="N5"/>
  <c r="O5"/>
  <c r="K10"/>
  <c r="L10"/>
  <c r="K8"/>
  <c r="L8"/>
  <c r="K6"/>
  <c r="L6"/>
  <c r="K5"/>
  <c r="L5"/>
  <c r="H10"/>
  <c r="I10"/>
  <c r="H8"/>
  <c r="I8"/>
  <c r="H6"/>
  <c r="I6"/>
  <c r="H5"/>
  <c r="I5"/>
  <c r="E6"/>
  <c r="F6"/>
  <c r="E8"/>
  <c r="F8"/>
  <c r="E10"/>
  <c r="F10"/>
  <c r="F5"/>
  <c r="E5"/>
  <c r="C5"/>
  <c r="C6"/>
  <c r="C8"/>
  <c r="C10"/>
  <c r="B6"/>
  <c r="B8"/>
  <c r="B10"/>
  <c r="B5"/>
  <c r="C28" i="26"/>
  <c r="B28"/>
  <c r="B25"/>
  <c r="C13"/>
  <c r="B13"/>
  <c r="C16"/>
  <c r="C14"/>
  <c r="B14"/>
  <c r="B10"/>
  <c r="B3"/>
  <c r="Y64" i="24"/>
  <c r="Y50"/>
  <c r="Y25"/>
  <c r="Q159" i="28"/>
  <c r="R159"/>
  <c r="S159"/>
  <c r="Q156"/>
  <c r="R156"/>
  <c r="S156"/>
  <c r="Q160"/>
  <c r="R160"/>
  <c r="S160"/>
  <c r="Q157"/>
  <c r="R157"/>
  <c r="S157"/>
  <c r="M159"/>
  <c r="N159"/>
  <c r="O159"/>
  <c r="M156"/>
  <c r="N156"/>
  <c r="O156"/>
  <c r="M160"/>
  <c r="N160"/>
  <c r="O160"/>
  <c r="M157"/>
  <c r="N157"/>
  <c r="O157"/>
  <c r="I159"/>
  <c r="J159"/>
  <c r="K159"/>
  <c r="I156"/>
  <c r="J156"/>
  <c r="K156"/>
  <c r="I160"/>
  <c r="J160"/>
  <c r="K160"/>
  <c r="I157"/>
  <c r="J157"/>
  <c r="K157"/>
  <c r="E160"/>
  <c r="F160"/>
  <c r="G160"/>
  <c r="E156"/>
  <c r="F156"/>
  <c r="G156"/>
  <c r="E159"/>
  <c r="F159"/>
  <c r="G159"/>
  <c r="G157"/>
  <c r="F157"/>
  <c r="E157"/>
  <c r="C160"/>
  <c r="D160"/>
  <c r="C156"/>
  <c r="D156"/>
  <c r="C159"/>
  <c r="D159"/>
  <c r="D157"/>
  <c r="C157"/>
  <c r="B160"/>
  <c r="B156"/>
  <c r="B159"/>
  <c r="B157"/>
  <c r="G145"/>
  <c r="K145"/>
  <c r="O145"/>
  <c r="S145"/>
  <c r="G144"/>
  <c r="K144"/>
  <c r="O144"/>
  <c r="S144"/>
  <c r="G143"/>
  <c r="K143"/>
  <c r="O143"/>
  <c r="S143"/>
  <c r="G138"/>
  <c r="K138"/>
  <c r="O138"/>
  <c r="S138"/>
  <c r="G148"/>
  <c r="K148"/>
  <c r="O148"/>
  <c r="S148"/>
  <c r="G147"/>
  <c r="K147"/>
  <c r="O147"/>
  <c r="S147"/>
  <c r="G137"/>
  <c r="K137"/>
  <c r="O137"/>
  <c r="S137"/>
  <c r="G142"/>
  <c r="K142"/>
  <c r="O142"/>
  <c r="S142"/>
  <c r="S129"/>
  <c r="S128"/>
  <c r="S127"/>
  <c r="S126"/>
  <c r="O129"/>
  <c r="O128"/>
  <c r="O127"/>
  <c r="O126"/>
  <c r="K129"/>
  <c r="K128"/>
  <c r="K127"/>
  <c r="K126"/>
  <c r="G127"/>
  <c r="G128"/>
  <c r="G129"/>
  <c r="G126"/>
  <c r="S124"/>
  <c r="S120"/>
  <c r="S113"/>
  <c r="S98"/>
  <c r="O124"/>
  <c r="O120"/>
  <c r="O113"/>
  <c r="O98"/>
  <c r="K124"/>
  <c r="K120"/>
  <c r="K113"/>
  <c r="K98"/>
  <c r="G113"/>
  <c r="G120"/>
  <c r="G124"/>
  <c r="G98"/>
  <c r="S116"/>
  <c r="S117"/>
  <c r="S115"/>
  <c r="S99"/>
  <c r="S100"/>
  <c r="S108"/>
  <c r="O116"/>
  <c r="O117"/>
  <c r="O115"/>
  <c r="O99"/>
  <c r="O100"/>
  <c r="O108"/>
  <c r="K116"/>
  <c r="K117"/>
  <c r="K115"/>
  <c r="K99"/>
  <c r="K100"/>
  <c r="K108"/>
  <c r="G100"/>
  <c r="G99"/>
  <c r="G115"/>
  <c r="G117"/>
  <c r="G116"/>
  <c r="G108"/>
  <c r="S104"/>
  <c r="S111"/>
  <c r="S123"/>
  <c r="S103"/>
  <c r="O104"/>
  <c r="O111"/>
  <c r="O123"/>
  <c r="O103"/>
  <c r="K104"/>
  <c r="K111"/>
  <c r="K123"/>
  <c r="K103"/>
  <c r="G123"/>
  <c r="G111"/>
  <c r="G104"/>
  <c r="G103"/>
  <c r="S101"/>
  <c r="S102"/>
  <c r="S105"/>
  <c r="S95"/>
  <c r="S96"/>
  <c r="S106"/>
  <c r="O101"/>
  <c r="O102"/>
  <c r="O105"/>
  <c r="O95"/>
  <c r="O96"/>
  <c r="O106"/>
  <c r="K101"/>
  <c r="K102"/>
  <c r="K105"/>
  <c r="K95"/>
  <c r="K96"/>
  <c r="K106"/>
  <c r="G96"/>
  <c r="G95"/>
  <c r="G105"/>
  <c r="G102"/>
  <c r="G101"/>
  <c r="G106"/>
  <c r="G47"/>
  <c r="K47"/>
  <c r="O47"/>
  <c r="S47"/>
  <c r="G63"/>
  <c r="K63"/>
  <c r="O63"/>
  <c r="S63"/>
  <c r="G64"/>
  <c r="K64"/>
  <c r="O64"/>
  <c r="S64"/>
  <c r="G51"/>
  <c r="K51"/>
  <c r="O51"/>
  <c r="S51"/>
  <c r="G53"/>
  <c r="K53"/>
  <c r="O53"/>
  <c r="S53"/>
  <c r="G73"/>
  <c r="K73"/>
  <c r="O73"/>
  <c r="S73"/>
  <c r="K72"/>
  <c r="O72"/>
  <c r="S72"/>
  <c r="G61"/>
  <c r="K61"/>
  <c r="O61"/>
  <c r="S61"/>
  <c r="G65"/>
  <c r="K65"/>
  <c r="O65"/>
  <c r="S65"/>
  <c r="G57"/>
  <c r="K57"/>
  <c r="O57"/>
  <c r="S57"/>
  <c r="G48"/>
  <c r="K48"/>
  <c r="O48"/>
  <c r="S48"/>
  <c r="G49"/>
  <c r="K49"/>
  <c r="O49"/>
  <c r="S49"/>
  <c r="G55"/>
  <c r="K55"/>
  <c r="O55"/>
  <c r="S55"/>
  <c r="G67"/>
  <c r="K67"/>
  <c r="O67"/>
  <c r="S67"/>
  <c r="G58"/>
  <c r="K58"/>
  <c r="O58"/>
  <c r="S58"/>
  <c r="G68"/>
  <c r="K68"/>
  <c r="O68"/>
  <c r="S68"/>
  <c r="G52"/>
  <c r="K52"/>
  <c r="O52"/>
  <c r="S52"/>
  <c r="G71"/>
  <c r="K71"/>
  <c r="O71"/>
  <c r="S71"/>
  <c r="G74"/>
  <c r="K74"/>
  <c r="O74"/>
  <c r="S74"/>
  <c r="G70"/>
  <c r="K70"/>
  <c r="O70"/>
  <c r="S70"/>
  <c r="G60"/>
  <c r="K60"/>
  <c r="O60"/>
  <c r="S60"/>
  <c r="G50"/>
  <c r="K50"/>
  <c r="O50"/>
  <c r="S50"/>
  <c r="G69"/>
  <c r="K69"/>
  <c r="O69"/>
  <c r="S69"/>
  <c r="G75"/>
  <c r="K75"/>
  <c r="O75"/>
  <c r="S75"/>
  <c r="G76"/>
  <c r="K76"/>
  <c r="O76"/>
  <c r="S76"/>
  <c r="G77"/>
  <c r="K77"/>
  <c r="O77"/>
  <c r="S77"/>
  <c r="G78"/>
  <c r="K78"/>
  <c r="O78"/>
  <c r="S78"/>
  <c r="G79"/>
  <c r="K79"/>
  <c r="O79"/>
  <c r="S79"/>
  <c r="G80"/>
  <c r="K80"/>
  <c r="O80"/>
  <c r="S80"/>
  <c r="G81"/>
  <c r="K81"/>
  <c r="O81"/>
  <c r="S81"/>
  <c r="G82"/>
  <c r="K82"/>
  <c r="O82"/>
  <c r="S82"/>
  <c r="G83"/>
  <c r="K83"/>
  <c r="O83"/>
  <c r="S83"/>
  <c r="G84"/>
  <c r="K84"/>
  <c r="O84"/>
  <c r="S84"/>
  <c r="G85"/>
  <c r="K85"/>
  <c r="O85"/>
  <c r="S85"/>
  <c r="S56"/>
  <c r="S66"/>
  <c r="O56"/>
  <c r="O66"/>
  <c r="K56"/>
  <c r="K66"/>
  <c r="G56"/>
  <c r="G66"/>
  <c r="H208" i="5"/>
  <c r="L208"/>
  <c r="P208"/>
  <c r="T208"/>
  <c r="H207"/>
  <c r="L207"/>
  <c r="P207"/>
  <c r="T207"/>
  <c r="H205"/>
  <c r="L205"/>
  <c r="P205"/>
  <c r="T205"/>
  <c r="H206"/>
  <c r="L206"/>
  <c r="P206"/>
  <c r="T206"/>
  <c r="H204"/>
  <c r="L204"/>
  <c r="P204"/>
  <c r="T204"/>
  <c r="H203"/>
  <c r="L203"/>
  <c r="P203"/>
  <c r="T203"/>
  <c r="W42"/>
  <c r="W41" i="31"/>
  <c r="V42" i="5"/>
  <c r="V41" i="31"/>
  <c r="U42" i="5"/>
  <c r="U41" i="31"/>
  <c r="W41" i="5"/>
  <c r="W42" i="31"/>
  <c r="V41" i="5"/>
  <c r="V42" i="31"/>
  <c r="U41" i="5"/>
  <c r="U42" i="31"/>
  <c r="W40" i="5"/>
  <c r="W40" i="31"/>
  <c r="V40" i="5"/>
  <c r="V40" i="31"/>
  <c r="U40" i="5"/>
  <c r="U40" i="31"/>
  <c r="D41" i="28"/>
  <c r="D40"/>
  <c r="D42"/>
  <c r="C42"/>
  <c r="C41"/>
  <c r="C40"/>
  <c r="B41"/>
  <c r="B40"/>
  <c r="B42"/>
  <c r="B37"/>
  <c r="W33" i="5"/>
  <c r="W26" i="31"/>
  <c r="V33" i="5"/>
  <c r="V26" i="31"/>
  <c r="U33" i="5"/>
  <c r="U26" i="31"/>
  <c r="D24" i="28"/>
  <c r="C24"/>
  <c r="B24"/>
  <c r="W32" i="5"/>
  <c r="W24" i="31"/>
  <c r="V32" i="5"/>
  <c r="V24" i="31"/>
  <c r="U32" i="5"/>
  <c r="U24" i="31"/>
  <c r="D26" i="28"/>
  <c r="C26"/>
  <c r="B26"/>
  <c r="W31" i="5"/>
  <c r="W23" i="31"/>
  <c r="V31" i="5"/>
  <c r="V23" i="31"/>
  <c r="U31" i="5"/>
  <c r="U23" i="31"/>
  <c r="D23" i="28"/>
  <c r="C23"/>
  <c r="B23"/>
  <c r="W18" i="5"/>
  <c r="W11" i="31"/>
  <c r="U18" i="5"/>
  <c r="U11" i="31"/>
  <c r="W17" i="5"/>
  <c r="W12" i="31"/>
  <c r="U17" i="5"/>
  <c r="U12" i="31"/>
  <c r="W16" i="5"/>
  <c r="W13" i="31"/>
  <c r="U16" i="5"/>
  <c r="U13" i="31"/>
  <c r="W15" i="5"/>
  <c r="W10" i="31"/>
  <c r="V15" i="5"/>
  <c r="V10" i="31"/>
  <c r="D12" i="28"/>
  <c r="D11"/>
  <c r="D10"/>
  <c r="D18"/>
  <c r="C18"/>
  <c r="C12"/>
  <c r="C11"/>
  <c r="C10"/>
  <c r="B12"/>
  <c r="B11"/>
  <c r="B10"/>
  <c r="B18"/>
  <c r="W10" i="5"/>
  <c r="V10"/>
  <c r="U10"/>
  <c r="W5"/>
  <c r="W5" i="31"/>
  <c r="V5" i="5"/>
  <c r="V5" i="31"/>
  <c r="U5" i="5"/>
  <c r="U5" i="31"/>
  <c r="D5" i="28"/>
  <c r="C5"/>
  <c r="B5"/>
  <c r="B2"/>
  <c r="B55" i="9"/>
  <c r="B54"/>
  <c r="B53"/>
  <c r="B50"/>
  <c r="O54"/>
  <c r="N53"/>
  <c r="B48"/>
  <c r="B47"/>
  <c r="B45"/>
  <c r="B42"/>
  <c r="B40"/>
  <c r="B39"/>
  <c r="B37"/>
  <c r="B38"/>
  <c r="B36"/>
  <c r="B33"/>
  <c r="B31"/>
  <c r="B30"/>
  <c r="B29"/>
  <c r="B28"/>
  <c r="B27"/>
  <c r="B26"/>
  <c r="B23"/>
  <c r="B21"/>
  <c r="B18"/>
  <c r="B11"/>
  <c r="B8"/>
  <c r="B5"/>
  <c r="B2"/>
  <c r="X162" i="5"/>
  <c r="X144"/>
  <c r="X111"/>
  <c r="X63"/>
  <c r="W73" i="24"/>
  <c r="X73"/>
  <c r="Y73"/>
  <c r="W74"/>
  <c r="X74"/>
  <c r="Y81"/>
  <c r="T193" i="5"/>
  <c r="T192"/>
  <c r="T191"/>
  <c r="T190"/>
  <c r="T188"/>
  <c r="T189"/>
  <c r="P193"/>
  <c r="P192"/>
  <c r="P191"/>
  <c r="P190"/>
  <c r="P188"/>
  <c r="P189"/>
  <c r="L193"/>
  <c r="L192"/>
  <c r="L191"/>
  <c r="L190"/>
  <c r="L188"/>
  <c r="L189"/>
  <c r="H188"/>
  <c r="X188"/>
  <c r="H190"/>
  <c r="X190"/>
  <c r="H191"/>
  <c r="H192"/>
  <c r="H193"/>
  <c r="H189"/>
  <c r="X66"/>
  <c r="X64"/>
  <c r="W71" i="24"/>
  <c r="X71"/>
  <c r="W72"/>
  <c r="X72"/>
  <c r="Y10"/>
  <c r="Y9"/>
  <c r="Y5"/>
  <c r="C6" i="26"/>
  <c r="B6"/>
  <c r="X56" i="5"/>
  <c r="X50"/>
  <c r="S23" i="27"/>
  <c r="P35" i="28"/>
  <c r="X195" i="5"/>
  <c r="G21" i="9"/>
  <c r="S11" i="24"/>
  <c r="M11"/>
  <c r="G11"/>
  <c r="J16" i="26"/>
  <c r="D13"/>
  <c r="E13"/>
  <c r="F13"/>
  <c r="G13"/>
  <c r="H13"/>
  <c r="I13"/>
  <c r="J13"/>
  <c r="M16"/>
  <c r="E21" i="9"/>
  <c r="H21"/>
  <c r="K21"/>
  <c r="L107" i="5"/>
  <c r="E36" i="30"/>
  <c r="V14" i="27"/>
  <c r="X179" i="5"/>
  <c r="G38" i="27"/>
  <c r="P88" i="5"/>
  <c r="F31" i="30"/>
  <c r="X118" i="5"/>
  <c r="X120"/>
  <c r="X116"/>
  <c r="X102"/>
  <c r="M40" i="27"/>
  <c r="X143" i="5"/>
  <c r="P10" i="29"/>
  <c r="L67" i="5"/>
  <c r="P11" i="24"/>
  <c r="Y7"/>
  <c r="D29" i="9"/>
  <c r="X74" i="5"/>
  <c r="T67"/>
  <c r="G28" i="30"/>
  <c r="J11" i="24"/>
  <c r="J22" i="27"/>
  <c r="V31" i="33"/>
  <c r="S39"/>
  <c r="S42"/>
  <c r="M9"/>
  <c r="S14"/>
  <c r="T25" i="28"/>
  <c r="P25" i="31"/>
  <c r="P61"/>
  <c r="P96"/>
  <c r="L104"/>
  <c r="P110"/>
  <c r="H113"/>
  <c r="X117"/>
  <c r="AA117"/>
  <c r="P118"/>
  <c r="P123"/>
  <c r="L129"/>
  <c r="H151"/>
  <c r="J49" i="27"/>
  <c r="V22"/>
  <c r="H144" i="31"/>
  <c r="H142"/>
  <c r="T148"/>
  <c r="H47"/>
  <c r="P55"/>
  <c r="H58"/>
  <c r="H78"/>
  <c r="H64"/>
  <c r="P89"/>
  <c r="P33"/>
  <c r="H15"/>
  <c r="X31"/>
  <c r="AA31"/>
  <c r="P21" i="30"/>
  <c r="N41"/>
  <c r="P54"/>
  <c r="P55"/>
  <c r="N56"/>
  <c r="P56"/>
  <c r="M21"/>
  <c r="H41"/>
  <c r="K41"/>
  <c r="N47"/>
  <c r="M54"/>
  <c r="M55"/>
  <c r="H56"/>
  <c r="K56"/>
  <c r="M56"/>
  <c r="X223" i="5"/>
  <c r="T140" i="28"/>
  <c r="X142" i="5"/>
  <c r="X156"/>
  <c r="H114"/>
  <c r="D37" i="30"/>
  <c r="M21" i="9"/>
  <c r="P55"/>
  <c r="H88" i="5"/>
  <c r="D31" i="30"/>
  <c r="X83" i="5"/>
  <c r="X40"/>
  <c r="H107"/>
  <c r="D36" i="30"/>
  <c r="X106" i="5"/>
  <c r="X85"/>
  <c r="X87"/>
  <c r="X123"/>
  <c r="H164"/>
  <c r="D49" i="30"/>
  <c r="P157" i="5"/>
  <c r="X152"/>
  <c r="H95"/>
  <c r="X90"/>
  <c r="H81"/>
  <c r="X76"/>
  <c r="X125"/>
  <c r="X127"/>
  <c r="P121"/>
  <c r="F38" i="30"/>
  <c r="P114" i="5"/>
  <c r="F37" i="30"/>
  <c r="X94" i="5"/>
  <c r="L60"/>
  <c r="E27" i="30"/>
  <c r="X55" i="5"/>
  <c r="G10" i="27"/>
  <c r="T34" i="28"/>
  <c r="L125"/>
  <c r="P29" i="30"/>
  <c r="O47"/>
  <c r="P34" i="31"/>
  <c r="AD31"/>
  <c r="P42"/>
  <c r="H56"/>
  <c r="P65"/>
  <c r="P83"/>
  <c r="P76"/>
  <c r="P79"/>
  <c r="H95"/>
  <c r="P101"/>
  <c r="H103"/>
  <c r="P111"/>
  <c r="P114"/>
  <c r="H115"/>
  <c r="H122"/>
  <c r="H126"/>
  <c r="L131"/>
  <c r="H139"/>
  <c r="P140"/>
  <c r="H145"/>
  <c r="X51"/>
  <c r="AA51"/>
  <c r="Y104" i="24"/>
  <c r="Y105"/>
  <c r="Y106"/>
  <c r="Y107"/>
  <c r="Y108"/>
  <c r="Y109"/>
  <c r="Y110"/>
  <c r="Y111"/>
  <c r="Y112"/>
  <c r="Y113"/>
  <c r="M8" i="27"/>
  <c r="P56"/>
  <c r="J9"/>
  <c r="V22" i="33"/>
  <c r="V41"/>
  <c r="M49"/>
  <c r="M40"/>
  <c r="P40"/>
  <c r="V49" i="27"/>
  <c r="G9"/>
  <c r="S89" i="33"/>
  <c r="G47" i="27"/>
  <c r="M36"/>
  <c r="M46"/>
  <c r="P32"/>
  <c r="S32"/>
  <c r="S44"/>
  <c r="V37"/>
  <c r="V32"/>
  <c r="V36"/>
  <c r="V44"/>
  <c r="V45"/>
  <c r="V47"/>
  <c r="G31"/>
  <c r="G39"/>
  <c r="J38"/>
  <c r="J42"/>
  <c r="S51"/>
  <c r="M59"/>
  <c r="P59"/>
  <c r="P57"/>
  <c r="M13"/>
  <c r="P40"/>
  <c r="G49"/>
  <c r="G34"/>
  <c r="M34"/>
  <c r="P49"/>
  <c r="S49"/>
  <c r="S34"/>
  <c r="V50"/>
  <c r="V34"/>
  <c r="V21"/>
  <c r="G22"/>
  <c r="Y12" i="33"/>
  <c r="AB12"/>
  <c r="Y44"/>
  <c r="AB44"/>
  <c r="Y49"/>
  <c r="AB49"/>
  <c r="M11" i="27"/>
  <c r="J11"/>
  <c r="J7"/>
  <c r="V9"/>
  <c r="V8" i="33"/>
  <c r="J12"/>
  <c r="V12"/>
  <c r="G14"/>
  <c r="Y14"/>
  <c r="AB14"/>
  <c r="P16"/>
  <c r="V65" i="24"/>
  <c r="Y56"/>
  <c r="G5" i="27"/>
  <c r="G8"/>
  <c r="G6"/>
  <c r="M6"/>
  <c r="P5"/>
  <c r="V6"/>
  <c r="G64"/>
  <c r="M66"/>
  <c r="V65"/>
  <c r="V66"/>
  <c r="V16"/>
  <c r="J16"/>
  <c r="G16"/>
  <c r="P13"/>
  <c r="P21" i="33"/>
  <c r="J22"/>
  <c r="S22"/>
  <c r="P31"/>
  <c r="J47"/>
  <c r="G88"/>
  <c r="G37" i="27"/>
  <c r="G45"/>
  <c r="G44"/>
  <c r="G36"/>
  <c r="G32"/>
  <c r="J45"/>
  <c r="M45"/>
  <c r="P38"/>
  <c r="S39"/>
  <c r="J59"/>
  <c r="J56"/>
  <c r="J57"/>
  <c r="V58"/>
  <c r="V59"/>
  <c r="V56"/>
  <c r="G65"/>
  <c r="G66"/>
  <c r="J64"/>
  <c r="J66"/>
  <c r="M65"/>
  <c r="M64"/>
  <c r="P66"/>
  <c r="S65"/>
  <c r="J15"/>
  <c r="M14"/>
  <c r="J14"/>
  <c r="V13"/>
  <c r="S13"/>
  <c r="V12"/>
  <c r="P35"/>
  <c r="J35"/>
  <c r="J41"/>
  <c r="G41"/>
  <c r="V40"/>
  <c r="G50"/>
  <c r="J50"/>
  <c r="G21"/>
  <c r="S22"/>
  <c r="G23"/>
  <c r="J23"/>
  <c r="M23"/>
  <c r="P23"/>
  <c r="V23"/>
  <c r="Y43" i="33"/>
  <c r="AB43"/>
  <c r="Y47"/>
  <c r="AB47"/>
  <c r="S7" i="27"/>
  <c r="P7"/>
  <c r="M7"/>
  <c r="M5" i="33"/>
  <c r="S5"/>
  <c r="P7"/>
  <c r="V7"/>
  <c r="M10"/>
  <c r="S10"/>
  <c r="V10"/>
  <c r="P9"/>
  <c r="P11"/>
  <c r="S11"/>
  <c r="V11"/>
  <c r="S13"/>
  <c r="P15"/>
  <c r="M21"/>
  <c r="P23"/>
  <c r="V23"/>
  <c r="Y23"/>
  <c r="M35"/>
  <c r="P35"/>
  <c r="S35"/>
  <c r="S36"/>
  <c r="V36"/>
  <c r="S31"/>
  <c r="J32"/>
  <c r="G30"/>
  <c r="S30"/>
  <c r="S44"/>
  <c r="V44"/>
  <c r="M45"/>
  <c r="S45"/>
  <c r="V45"/>
  <c r="J41"/>
  <c r="S41"/>
  <c r="G47"/>
  <c r="V47"/>
  <c r="G49"/>
  <c r="M50"/>
  <c r="P50"/>
  <c r="G56"/>
  <c r="M56"/>
  <c r="S56"/>
  <c r="G89"/>
  <c r="P89"/>
  <c r="S90"/>
  <c r="V90"/>
  <c r="M34"/>
  <c r="S34"/>
  <c r="V34"/>
  <c r="V43"/>
  <c r="V42"/>
  <c r="Y36" i="24"/>
  <c r="J48" i="33"/>
  <c r="M48"/>
  <c r="P48"/>
  <c r="M37" i="27"/>
  <c r="M32"/>
  <c r="M44"/>
  <c r="P37"/>
  <c r="P36"/>
  <c r="P44"/>
  <c r="P45"/>
  <c r="S37"/>
  <c r="S36"/>
  <c r="S45"/>
  <c r="M31"/>
  <c r="M51"/>
  <c r="M42"/>
  <c r="M33"/>
  <c r="P31"/>
  <c r="P39"/>
  <c r="P42"/>
  <c r="P33"/>
  <c r="M58"/>
  <c r="P58"/>
  <c r="V43"/>
  <c r="J43"/>
  <c r="M41"/>
  <c r="G33" i="33"/>
  <c r="G29"/>
  <c r="S29"/>
  <c r="S37"/>
  <c r="V37"/>
  <c r="P38"/>
  <c r="S38"/>
  <c r="J51"/>
  <c r="M51"/>
  <c r="P51"/>
  <c r="J5" i="27"/>
  <c r="J6"/>
  <c r="J10"/>
  <c r="M5"/>
  <c r="M10"/>
  <c r="S5"/>
  <c r="V18" i="24"/>
  <c r="S18"/>
  <c r="P18"/>
  <c r="G18"/>
  <c r="I7" i="26"/>
  <c r="H7"/>
  <c r="G7"/>
  <c r="F7"/>
  <c r="E7"/>
  <c r="D7"/>
  <c r="P16" i="27"/>
  <c r="V15"/>
  <c r="S15"/>
  <c r="P15"/>
  <c r="M15"/>
  <c r="P12"/>
  <c r="J12"/>
  <c r="G12"/>
  <c r="X16"/>
  <c r="W16"/>
  <c r="X15"/>
  <c r="W15"/>
  <c r="X13"/>
  <c r="W13"/>
  <c r="Y13"/>
  <c r="AB13"/>
  <c r="X12"/>
  <c r="W12"/>
  <c r="S6" i="33"/>
  <c r="V6"/>
  <c r="S8"/>
  <c r="G12"/>
  <c r="G13"/>
  <c r="M13"/>
  <c r="P13"/>
  <c r="V14"/>
  <c r="J15"/>
  <c r="M15"/>
  <c r="J16"/>
  <c r="M16"/>
  <c r="M46"/>
  <c r="P46"/>
  <c r="J31" i="27"/>
  <c r="J39"/>
  <c r="J33"/>
  <c r="V38"/>
  <c r="V39"/>
  <c r="V51"/>
  <c r="V42"/>
  <c r="V33"/>
  <c r="Y45" i="24"/>
  <c r="J29" i="27"/>
  <c r="P29"/>
  <c r="P43"/>
  <c r="M43"/>
  <c r="V35"/>
  <c r="V41"/>
  <c r="P41"/>
  <c r="V39" i="33"/>
  <c r="P44"/>
  <c r="P47" i="27"/>
  <c r="S50"/>
  <c r="S21"/>
  <c r="Y7" i="33"/>
  <c r="AB7"/>
  <c r="Y70" i="24"/>
  <c r="P50" i="27"/>
  <c r="P21"/>
  <c r="P9"/>
  <c r="P22" i="33"/>
  <c r="M50" i="27"/>
  <c r="M49"/>
  <c r="AE49"/>
  <c r="M48"/>
  <c r="M30"/>
  <c r="Y75" i="24"/>
  <c r="Y31" i="33"/>
  <c r="Y34"/>
  <c r="Y29"/>
  <c r="AB34"/>
  <c r="M9" i="27"/>
  <c r="M31" i="33"/>
  <c r="Y72" i="24"/>
  <c r="AD49" i="27"/>
  <c r="J34"/>
  <c r="Y80" i="24"/>
  <c r="J21" i="27"/>
  <c r="X22"/>
  <c r="Y22"/>
  <c r="AB22"/>
  <c r="J11" i="33"/>
  <c r="J21"/>
  <c r="J49"/>
  <c r="J50"/>
  <c r="J40"/>
  <c r="AF49" i="27"/>
  <c r="W34"/>
  <c r="G11"/>
  <c r="G7"/>
  <c r="G35" i="33"/>
  <c r="G31"/>
  <c r="S88"/>
  <c r="S64" i="27"/>
  <c r="P65" i="24"/>
  <c r="G21" i="32"/>
  <c r="M89" i="33"/>
  <c r="Y62" i="24"/>
  <c r="Y63"/>
  <c r="P56" i="33"/>
  <c r="G57" i="27"/>
  <c r="G59"/>
  <c r="AE59"/>
  <c r="V32" i="33"/>
  <c r="S47" i="27"/>
  <c r="S33"/>
  <c r="S35"/>
  <c r="S41"/>
  <c r="Y42" i="33"/>
  <c r="AB42"/>
  <c r="Y39"/>
  <c r="Y30"/>
  <c r="Y33"/>
  <c r="AB30"/>
  <c r="Y35"/>
  <c r="Y36"/>
  <c r="AB36"/>
  <c r="S33"/>
  <c r="S43"/>
  <c r="P39"/>
  <c r="P36"/>
  <c r="P37"/>
  <c r="P41"/>
  <c r="Y29" i="24"/>
  <c r="Y23"/>
  <c r="Y32"/>
  <c r="Y43"/>
  <c r="Y39"/>
  <c r="Y42"/>
  <c r="M29" i="27"/>
  <c r="X41"/>
  <c r="W41"/>
  <c r="X40"/>
  <c r="W40"/>
  <c r="X43"/>
  <c r="W43"/>
  <c r="X29"/>
  <c r="W29"/>
  <c r="Y32" i="33"/>
  <c r="AB33"/>
  <c r="X46" i="27"/>
  <c r="Y37" i="33"/>
  <c r="AB37"/>
  <c r="AB32"/>
  <c r="M38"/>
  <c r="M43"/>
  <c r="M42"/>
  <c r="J46"/>
  <c r="J37" i="27"/>
  <c r="AF37"/>
  <c r="J32"/>
  <c r="J44"/>
  <c r="AD44"/>
  <c r="J46"/>
  <c r="J47"/>
  <c r="J51"/>
  <c r="J40"/>
  <c r="J36" i="33"/>
  <c r="J37"/>
  <c r="J44"/>
  <c r="G33" i="27"/>
  <c r="G42"/>
  <c r="Y34" i="24"/>
  <c r="X33" i="27"/>
  <c r="W33"/>
  <c r="X42"/>
  <c r="W42"/>
  <c r="X51"/>
  <c r="W51"/>
  <c r="X39"/>
  <c r="W39"/>
  <c r="X38"/>
  <c r="W38"/>
  <c r="X31"/>
  <c r="W31"/>
  <c r="G32" i="33"/>
  <c r="G38"/>
  <c r="V11" i="24"/>
  <c r="V8" i="27"/>
  <c r="V5" i="33"/>
  <c r="S6" i="27"/>
  <c r="S9" i="33"/>
  <c r="P6" i="27"/>
  <c r="AD6"/>
  <c r="P8"/>
  <c r="P10"/>
  <c r="Y9" i="33"/>
  <c r="AB9"/>
  <c r="Y8"/>
  <c r="AB8"/>
  <c r="Y6"/>
  <c r="AB6"/>
  <c r="M6"/>
  <c r="M8"/>
  <c r="AE6" i="27"/>
  <c r="X10"/>
  <c r="W10"/>
  <c r="X8"/>
  <c r="W8"/>
  <c r="X6"/>
  <c r="W6"/>
  <c r="X5"/>
  <c r="W5"/>
  <c r="AC7"/>
  <c r="G6" i="32"/>
  <c r="G6" i="26"/>
  <c r="F6" i="32"/>
  <c r="F6" i="26"/>
  <c r="I6" i="32"/>
  <c r="I6" i="26"/>
  <c r="Y51" i="24"/>
  <c r="D6" i="32"/>
  <c r="D6" i="26"/>
  <c r="H6" i="32"/>
  <c r="H6" i="26"/>
  <c r="Y11" i="33"/>
  <c r="AB11"/>
  <c r="W11" i="27"/>
  <c r="X21"/>
  <c r="W50" i="33"/>
  <c r="Y50"/>
  <c r="AB50"/>
  <c r="W49" i="27"/>
  <c r="X51" i="33"/>
  <c r="Y51"/>
  <c r="AB51"/>
  <c r="X47" i="27"/>
  <c r="Y37" i="24"/>
  <c r="Y35"/>
  <c r="Y33"/>
  <c r="Y31"/>
  <c r="Y15"/>
  <c r="M18"/>
  <c r="Y41"/>
  <c r="Y44"/>
  <c r="Y40"/>
  <c r="Y77"/>
  <c r="Y76"/>
  <c r="M65"/>
  <c r="F21" i="32"/>
  <c r="S65" i="24"/>
  <c r="Y71"/>
  <c r="Y74"/>
  <c r="Y8"/>
  <c r="Y28"/>
  <c r="Y26"/>
  <c r="Y24"/>
  <c r="S10" i="27"/>
  <c r="V5"/>
  <c r="G46"/>
  <c r="P46"/>
  <c r="S46"/>
  <c r="G51"/>
  <c r="S31"/>
  <c r="S38"/>
  <c r="G56"/>
  <c r="J58"/>
  <c r="S56"/>
  <c r="S57"/>
  <c r="P65"/>
  <c r="P64"/>
  <c r="J18" i="24"/>
  <c r="V29" i="27"/>
  <c r="S16"/>
  <c r="S14"/>
  <c r="P14"/>
  <c r="G13"/>
  <c r="S12"/>
  <c r="G43"/>
  <c r="G35"/>
  <c r="G40"/>
  <c r="G30"/>
  <c r="J48"/>
  <c r="P34"/>
  <c r="AD34"/>
  <c r="P30"/>
  <c r="V30"/>
  <c r="Y78" i="24"/>
  <c r="M22" i="27"/>
  <c r="S11"/>
  <c r="P11"/>
  <c r="G5" i="33"/>
  <c r="J5"/>
  <c r="G6"/>
  <c r="J6"/>
  <c r="J7"/>
  <c r="M7"/>
  <c r="G8"/>
  <c r="J8"/>
  <c r="G10"/>
  <c r="J10"/>
  <c r="G9"/>
  <c r="J9"/>
  <c r="G11"/>
  <c r="P12"/>
  <c r="S12"/>
  <c r="M14"/>
  <c r="P14"/>
  <c r="V15"/>
  <c r="V16"/>
  <c r="V21"/>
  <c r="G22"/>
  <c r="J23"/>
  <c r="M23"/>
  <c r="J39"/>
  <c r="M39"/>
  <c r="M33"/>
  <c r="P33"/>
  <c r="G36"/>
  <c r="M29"/>
  <c r="P29"/>
  <c r="G37"/>
  <c r="P32"/>
  <c r="S32"/>
  <c r="M30"/>
  <c r="P30"/>
  <c r="G44"/>
  <c r="G34"/>
  <c r="J34"/>
  <c r="G43"/>
  <c r="J43"/>
  <c r="G45"/>
  <c r="J45"/>
  <c r="G42"/>
  <c r="J42"/>
  <c r="G41"/>
  <c r="P47"/>
  <c r="S47"/>
  <c r="V48"/>
  <c r="V51"/>
  <c r="S49"/>
  <c r="V49"/>
  <c r="V50"/>
  <c r="V40"/>
  <c r="V46"/>
  <c r="M88"/>
  <c r="P88"/>
  <c r="G90"/>
  <c r="J90"/>
  <c r="M90"/>
  <c r="P90"/>
  <c r="L150" i="28"/>
  <c r="H149" i="31"/>
  <c r="N55" i="9"/>
  <c r="H55"/>
  <c r="K55"/>
  <c r="P53"/>
  <c r="M55"/>
  <c r="P107" i="5"/>
  <c r="F36" i="30"/>
  <c r="X103" i="5"/>
  <c r="X124"/>
  <c r="H128"/>
  <c r="D39" i="30"/>
  <c r="H121" i="5"/>
  <c r="D38" i="30"/>
  <c r="L114" i="5"/>
  <c r="E37" i="30"/>
  <c r="X153" i="5"/>
  <c r="X84"/>
  <c r="T81"/>
  <c r="G30" i="30"/>
  <c r="P60" i="5"/>
  <c r="F27" i="30"/>
  <c r="X61" i="5"/>
  <c r="X229"/>
  <c r="X172"/>
  <c r="X212"/>
  <c r="P144" i="28"/>
  <c r="X219" i="5"/>
  <c r="L148" i="28"/>
  <c r="H119"/>
  <c r="X97" i="31"/>
  <c r="AA97"/>
  <c r="X203" i="5"/>
  <c r="H53" i="9"/>
  <c r="K53"/>
  <c r="M53"/>
  <c r="P116" i="28"/>
  <c r="T144"/>
  <c r="P40"/>
  <c r="P42"/>
  <c r="X139" i="31"/>
  <c r="AA139"/>
  <c r="X145"/>
  <c r="AA145"/>
  <c r="L33" i="28"/>
  <c r="H97"/>
  <c r="L131"/>
  <c r="H130"/>
  <c r="L15"/>
  <c r="H62"/>
  <c r="P62"/>
  <c r="L59"/>
  <c r="T90"/>
  <c r="T119"/>
  <c r="P150"/>
  <c r="T141"/>
  <c r="P122"/>
  <c r="P151"/>
  <c r="X58" i="31"/>
  <c r="AA58"/>
  <c r="X122"/>
  <c r="AA122"/>
  <c r="X115"/>
  <c r="AA115"/>
  <c r="X127"/>
  <c r="AA127"/>
  <c r="X107"/>
  <c r="AA107"/>
  <c r="X105"/>
  <c r="AA105"/>
  <c r="X95"/>
  <c r="AA95"/>
  <c r="X144"/>
  <c r="AA144"/>
  <c r="X142"/>
  <c r="AA142"/>
  <c r="P8" i="29"/>
  <c r="T9"/>
  <c r="P139" i="28"/>
  <c r="H146"/>
  <c r="L146"/>
  <c r="O29" i="30"/>
  <c r="H11" i="31"/>
  <c r="T16"/>
  <c r="AD10"/>
  <c r="P32"/>
  <c r="P35"/>
  <c r="AE31"/>
  <c r="H51"/>
  <c r="P48"/>
  <c r="H53"/>
  <c r="P59"/>
  <c r="P60"/>
  <c r="P62"/>
  <c r="P63"/>
  <c r="H70"/>
  <c r="P57"/>
  <c r="H82"/>
  <c r="P87"/>
  <c r="H89"/>
  <c r="L74"/>
  <c r="H100"/>
  <c r="H97"/>
  <c r="H99"/>
  <c r="H102"/>
  <c r="H109"/>
  <c r="L109"/>
  <c r="P112"/>
  <c r="T112"/>
  <c r="P120"/>
  <c r="H117"/>
  <c r="P116"/>
  <c r="P121"/>
  <c r="P119"/>
  <c r="T122"/>
  <c r="P124"/>
  <c r="P130"/>
  <c r="H132"/>
  <c r="L137"/>
  <c r="L143"/>
  <c r="L146"/>
  <c r="T149"/>
  <c r="P157"/>
  <c r="H74"/>
  <c r="H55" i="30"/>
  <c r="K55"/>
  <c r="H54"/>
  <c r="K54"/>
  <c r="M41"/>
  <c r="N29"/>
  <c r="H21"/>
  <c r="K21"/>
  <c r="N55"/>
  <c r="N54"/>
  <c r="P41"/>
  <c r="N21"/>
  <c r="P21" i="9"/>
  <c r="H54"/>
  <c r="K54"/>
  <c r="M54"/>
  <c r="T40" i="28"/>
  <c r="M29" i="9"/>
  <c r="T87" i="28"/>
  <c r="H32"/>
  <c r="P131"/>
  <c r="T110"/>
  <c r="T109"/>
  <c r="P10"/>
  <c r="H125"/>
  <c r="L132"/>
  <c r="X132" i="31"/>
  <c r="AA132"/>
  <c r="X109"/>
  <c r="AA109"/>
  <c r="X100"/>
  <c r="AA100"/>
  <c r="X150"/>
  <c r="AA150"/>
  <c r="T159"/>
  <c r="T83" i="28"/>
  <c r="L75"/>
  <c r="P102"/>
  <c r="T116"/>
  <c r="L110" i="31"/>
  <c r="L111"/>
  <c r="T119"/>
  <c r="P156" i="28"/>
  <c r="N21" i="9"/>
  <c r="N54"/>
  <c r="H57" i="28"/>
  <c r="H123"/>
  <c r="H108"/>
  <c r="H99"/>
  <c r="P117"/>
  <c r="P113"/>
  <c r="T113"/>
  <c r="H126"/>
  <c r="L127"/>
  <c r="T142"/>
  <c r="H138"/>
  <c r="H157"/>
  <c r="L157"/>
  <c r="T88"/>
  <c r="H31"/>
  <c r="T33"/>
  <c r="T130"/>
  <c r="L110"/>
  <c r="P25"/>
  <c r="L62"/>
  <c r="P59"/>
  <c r="P90"/>
  <c r="L118"/>
  <c r="T122"/>
  <c r="T151"/>
  <c r="X130" i="31"/>
  <c r="AA130"/>
  <c r="X111"/>
  <c r="AA111"/>
  <c r="X119"/>
  <c r="AA119"/>
  <c r="X113"/>
  <c r="AA113"/>
  <c r="X114"/>
  <c r="AA114"/>
  <c r="X96"/>
  <c r="AA96"/>
  <c r="X123"/>
  <c r="AA123"/>
  <c r="X98"/>
  <c r="AA98"/>
  <c r="X121"/>
  <c r="AA121"/>
  <c r="X140"/>
  <c r="AA140"/>
  <c r="L54" i="28"/>
  <c r="P54"/>
  <c r="T54"/>
  <c r="L7" i="29"/>
  <c r="T7"/>
  <c r="T13"/>
  <c r="H8"/>
  <c r="L9"/>
  <c r="T12" i="31"/>
  <c r="H13"/>
  <c r="H17"/>
  <c r="P23"/>
  <c r="H25"/>
  <c r="H32"/>
  <c r="H33"/>
  <c r="H35"/>
  <c r="H34"/>
  <c r="H40"/>
  <c r="P47"/>
  <c r="P51"/>
  <c r="H48"/>
  <c r="H55"/>
  <c r="H52"/>
  <c r="P53"/>
  <c r="P54"/>
  <c r="P49"/>
  <c r="P58"/>
  <c r="H60"/>
  <c r="P69"/>
  <c r="H62"/>
  <c r="P66"/>
  <c r="P78"/>
  <c r="L83"/>
  <c r="H68"/>
  <c r="L70"/>
  <c r="P70"/>
  <c r="P64"/>
  <c r="L72"/>
  <c r="L67"/>
  <c r="L84"/>
  <c r="H73"/>
  <c r="H85"/>
  <c r="P86"/>
  <c r="P75"/>
  <c r="H88"/>
  <c r="P50"/>
  <c r="H71"/>
  <c r="P74"/>
  <c r="P95"/>
  <c r="H96"/>
  <c r="P100"/>
  <c r="H101"/>
  <c r="P97"/>
  <c r="P99"/>
  <c r="T104"/>
  <c r="L102"/>
  <c r="P102"/>
  <c r="T106"/>
  <c r="P103"/>
  <c r="T103"/>
  <c r="H105"/>
  <c r="L105"/>
  <c r="P105"/>
  <c r="T105"/>
  <c r="H108"/>
  <c r="L108"/>
  <c r="P108"/>
  <c r="H107"/>
  <c r="H110"/>
  <c r="P109"/>
  <c r="H111"/>
  <c r="L112"/>
  <c r="T113"/>
  <c r="H120"/>
  <c r="H114"/>
  <c r="P117"/>
  <c r="H116"/>
  <c r="T116"/>
  <c r="P115"/>
  <c r="H121"/>
  <c r="T121"/>
  <c r="H118"/>
  <c r="H119"/>
  <c r="L119"/>
  <c r="L122"/>
  <c r="P122"/>
  <c r="H123"/>
  <c r="T123"/>
  <c r="H124"/>
  <c r="P125"/>
  <c r="P126"/>
  <c r="L127"/>
  <c r="H128"/>
  <c r="P128"/>
  <c r="T129"/>
  <c r="H130"/>
  <c r="T131"/>
  <c r="P132"/>
  <c r="T137"/>
  <c r="P139"/>
  <c r="T138"/>
  <c r="P144"/>
  <c r="H140"/>
  <c r="T143"/>
  <c r="P142"/>
  <c r="L141"/>
  <c r="P145"/>
  <c r="L148"/>
  <c r="P147"/>
  <c r="H150"/>
  <c r="L149"/>
  <c r="P151"/>
  <c r="T151"/>
  <c r="H157"/>
  <c r="H54" i="28"/>
  <c r="X50" i="31"/>
  <c r="AA50"/>
  <c r="H83"/>
  <c r="H50"/>
  <c r="X181" i="5"/>
  <c r="L34" i="28"/>
  <c r="H159"/>
  <c r="H156"/>
  <c r="H160"/>
  <c r="L156"/>
  <c r="L159"/>
  <c r="T156"/>
  <c r="T158"/>
  <c r="H156" i="31"/>
  <c r="P156"/>
  <c r="L159"/>
  <c r="L160"/>
  <c r="P160"/>
  <c r="H158"/>
  <c r="P158"/>
  <c r="T158"/>
  <c r="L158" i="28"/>
  <c r="X33" i="5"/>
  <c r="P41" i="31"/>
  <c r="L41" i="28"/>
  <c r="P41"/>
  <c r="E27" i="9"/>
  <c r="W7" i="29"/>
  <c r="P76" i="28"/>
  <c r="L76"/>
  <c r="P70"/>
  <c r="H58"/>
  <c r="P57"/>
  <c r="P53"/>
  <c r="T64"/>
  <c r="H64"/>
  <c r="H96"/>
  <c r="L95"/>
  <c r="T96"/>
  <c r="T102"/>
  <c r="P123"/>
  <c r="T111"/>
  <c r="X47" i="5"/>
  <c r="H53"/>
  <c r="D26" i="30"/>
  <c r="U18" i="31"/>
  <c r="U17" i="28"/>
  <c r="X32" i="5"/>
  <c r="H35"/>
  <c r="D11" i="9"/>
  <c r="AC31" i="31"/>
  <c r="AB31"/>
  <c r="T50" i="28"/>
  <c r="T68"/>
  <c r="T67"/>
  <c r="T55"/>
  <c r="T49"/>
  <c r="H47"/>
  <c r="L160"/>
  <c r="P160"/>
  <c r="T160"/>
  <c r="H42"/>
  <c r="X42" i="5"/>
  <c r="X171"/>
  <c r="T121"/>
  <c r="G38" i="30"/>
  <c r="X117" i="5"/>
  <c r="X158"/>
  <c r="P150"/>
  <c r="F46" i="30"/>
  <c r="X148" i="5"/>
  <c r="X173"/>
  <c r="X93"/>
  <c r="L81"/>
  <c r="E30" i="30"/>
  <c r="X75" i="5"/>
  <c r="L53"/>
  <c r="E26" i="30"/>
  <c r="X194" i="5"/>
  <c r="H87" i="28"/>
  <c r="X196" i="5"/>
  <c r="P130" i="28"/>
  <c r="P109"/>
  <c r="H107"/>
  <c r="X183" i="5"/>
  <c r="L14" i="28"/>
  <c r="T10"/>
  <c r="L12"/>
  <c r="T59"/>
  <c r="X211" i="5"/>
  <c r="H121" i="28"/>
  <c r="P121"/>
  <c r="P112"/>
  <c r="X222" i="5"/>
  <c r="H132" i="28"/>
  <c r="H118"/>
  <c r="P141"/>
  <c r="X112" i="31"/>
  <c r="AA112"/>
  <c r="X126"/>
  <c r="AA126"/>
  <c r="X116"/>
  <c r="AA116"/>
  <c r="X110"/>
  <c r="AA110"/>
  <c r="X101"/>
  <c r="AA101"/>
  <c r="X102"/>
  <c r="AA102"/>
  <c r="X149"/>
  <c r="AA149"/>
  <c r="H15" i="29"/>
  <c r="T139" i="28"/>
  <c r="L140"/>
  <c r="X208" i="5"/>
  <c r="L66" i="28"/>
  <c r="L56"/>
  <c r="T66"/>
  <c r="L84"/>
  <c r="H81"/>
  <c r="T80"/>
  <c r="L80"/>
  <c r="T79"/>
  <c r="L78"/>
  <c r="T77"/>
  <c r="L77"/>
  <c r="T76"/>
  <c r="T75"/>
  <c r="L69"/>
  <c r="L50"/>
  <c r="L74"/>
  <c r="T71"/>
  <c r="T58"/>
  <c r="P58"/>
  <c r="L58"/>
  <c r="L67"/>
  <c r="L55"/>
  <c r="L48"/>
  <c r="T57"/>
  <c r="L57"/>
  <c r="T65"/>
  <c r="L65"/>
  <c r="T61"/>
  <c r="T72"/>
  <c r="T73"/>
  <c r="L73"/>
  <c r="T53"/>
  <c r="L53"/>
  <c r="T51"/>
  <c r="L51"/>
  <c r="T63"/>
  <c r="L63"/>
  <c r="T47"/>
  <c r="L47"/>
  <c r="H106"/>
  <c r="H101"/>
  <c r="P101"/>
  <c r="H103"/>
  <c r="H104"/>
  <c r="T123"/>
  <c r="T104"/>
  <c r="H117"/>
  <c r="L108"/>
  <c r="L99"/>
  <c r="L117"/>
  <c r="P108"/>
  <c r="P99"/>
  <c r="T99"/>
  <c r="T117"/>
  <c r="H120"/>
  <c r="L98"/>
  <c r="L120"/>
  <c r="P98"/>
  <c r="P120"/>
  <c r="T98"/>
  <c r="H128"/>
  <c r="L126"/>
  <c r="L128"/>
  <c r="P128"/>
  <c r="T128"/>
  <c r="P157"/>
  <c r="T157"/>
  <c r="L63" i="31"/>
  <c r="L68"/>
  <c r="L64"/>
  <c r="L57"/>
  <c r="L81"/>
  <c r="D37" i="9"/>
  <c r="AB35" i="28"/>
  <c r="H142"/>
  <c r="P147"/>
  <c r="T143"/>
  <c r="L143"/>
  <c r="T145"/>
  <c r="P159"/>
  <c r="L42"/>
  <c r="X73" i="5"/>
  <c r="X68"/>
  <c r="X72"/>
  <c r="X62"/>
  <c r="T89" i="28"/>
  <c r="L89"/>
  <c r="L88"/>
  <c r="L87"/>
  <c r="P31"/>
  <c r="P32"/>
  <c r="L97"/>
  <c r="H131"/>
  <c r="L130"/>
  <c r="L109"/>
  <c r="T107"/>
  <c r="X23" i="5"/>
  <c r="T35"/>
  <c r="G16" i="9"/>
  <c r="H25" i="28"/>
  <c r="W34"/>
  <c r="V34"/>
  <c r="U34"/>
  <c r="H149"/>
  <c r="L149"/>
  <c r="T16"/>
  <c r="L16"/>
  <c r="T13"/>
  <c r="L17"/>
  <c r="T62"/>
  <c r="T114"/>
  <c r="L90"/>
  <c r="P119"/>
  <c r="P132"/>
  <c r="P118"/>
  <c r="H150"/>
  <c r="H141"/>
  <c r="H122"/>
  <c r="H151"/>
  <c r="X128" i="31"/>
  <c r="AA128"/>
  <c r="X125"/>
  <c r="AA125"/>
  <c r="X118"/>
  <c r="AA118"/>
  <c r="X99"/>
  <c r="AA99"/>
  <c r="T10" i="29"/>
  <c r="L10"/>
  <c r="T8"/>
  <c r="L8"/>
  <c r="P9"/>
  <c r="H9"/>
  <c r="L139" i="28"/>
  <c r="T146"/>
  <c r="H140"/>
  <c r="P47" i="30"/>
  <c r="L25" i="31"/>
  <c r="T25"/>
  <c r="L32"/>
  <c r="T32"/>
  <c r="L35"/>
  <c r="T35"/>
  <c r="T51"/>
  <c r="T55"/>
  <c r="T53"/>
  <c r="T54"/>
  <c r="H59"/>
  <c r="H69"/>
  <c r="H65"/>
  <c r="T65"/>
  <c r="H66"/>
  <c r="T66"/>
  <c r="P68"/>
  <c r="H72"/>
  <c r="P72"/>
  <c r="H57"/>
  <c r="P67"/>
  <c r="P81"/>
  <c r="P84"/>
  <c r="L73"/>
  <c r="T82"/>
  <c r="T86"/>
  <c r="T75"/>
  <c r="L50"/>
  <c r="T50"/>
  <c r="T77"/>
  <c r="P71"/>
  <c r="T74"/>
  <c r="L96"/>
  <c r="T96"/>
  <c r="L101"/>
  <c r="T98"/>
  <c r="T132"/>
  <c r="T139"/>
  <c r="L138"/>
  <c r="L144"/>
  <c r="H147"/>
  <c r="T146"/>
  <c r="L156"/>
  <c r="X206" i="5"/>
  <c r="P83" i="28"/>
  <c r="H83"/>
  <c r="P79"/>
  <c r="P52"/>
  <c r="P68"/>
  <c r="P67"/>
  <c r="P49"/>
  <c r="P48"/>
  <c r="P65"/>
  <c r="H72"/>
  <c r="P64"/>
  <c r="H102"/>
  <c r="P95"/>
  <c r="T95"/>
  <c r="P111"/>
  <c r="L100"/>
  <c r="P100"/>
  <c r="L129"/>
  <c r="P129"/>
  <c r="X83" i="31"/>
  <c r="AA83"/>
  <c r="H86" i="28"/>
  <c r="P86"/>
  <c r="T86"/>
  <c r="X234" i="5"/>
  <c r="X236"/>
  <c r="D30" i="30"/>
  <c r="F48"/>
  <c r="F46" i="9"/>
  <c r="W151" i="31"/>
  <c r="W151" i="28"/>
  <c r="U151" i="31"/>
  <c r="V156"/>
  <c r="V156" i="28"/>
  <c r="W158" i="31"/>
  <c r="W160" i="28"/>
  <c r="U158" i="31"/>
  <c r="U160" i="28"/>
  <c r="V157" i="31"/>
  <c r="V157" i="28"/>
  <c r="W160" i="31"/>
  <c r="W159" i="28"/>
  <c r="U160" i="31"/>
  <c r="U159" i="28"/>
  <c r="P158"/>
  <c r="H158"/>
  <c r="X235" i="5"/>
  <c r="E28" i="30"/>
  <c r="E28" i="9"/>
  <c r="W17" i="31"/>
  <c r="W16" i="28"/>
  <c r="V151" i="31"/>
  <c r="W156"/>
  <c r="W156" i="28"/>
  <c r="U156" i="31"/>
  <c r="U156" i="28"/>
  <c r="V158" i="31"/>
  <c r="V160" i="28"/>
  <c r="W157" i="31"/>
  <c r="W157" i="28"/>
  <c r="U157" i="31"/>
  <c r="U157" i="28"/>
  <c r="V160" i="31"/>
  <c r="V159" i="28"/>
  <c r="X191" i="5"/>
  <c r="X207"/>
  <c r="P56" i="28"/>
  <c r="T56"/>
  <c r="H85"/>
  <c r="P84"/>
  <c r="P81"/>
  <c r="H77"/>
  <c r="H76"/>
  <c r="H50"/>
  <c r="P71"/>
  <c r="H71"/>
  <c r="H68"/>
  <c r="H67"/>
  <c r="P55"/>
  <c r="H55"/>
  <c r="H65"/>
  <c r="AC58"/>
  <c r="P61"/>
  <c r="H61"/>
  <c r="P73"/>
  <c r="H73"/>
  <c r="H53"/>
  <c r="P51"/>
  <c r="H51"/>
  <c r="P63"/>
  <c r="H63"/>
  <c r="P47"/>
  <c r="H95"/>
  <c r="P106"/>
  <c r="T106"/>
  <c r="H111"/>
  <c r="P103"/>
  <c r="T103"/>
  <c r="H116"/>
  <c r="H115"/>
  <c r="H100"/>
  <c r="T100"/>
  <c r="T115"/>
  <c r="H124"/>
  <c r="L113"/>
  <c r="P124"/>
  <c r="H129"/>
  <c r="P127"/>
  <c r="T127"/>
  <c r="T129"/>
  <c r="W11"/>
  <c r="X35"/>
  <c r="AA35"/>
  <c r="P148"/>
  <c r="L138"/>
  <c r="P143"/>
  <c r="L144"/>
  <c r="T159"/>
  <c r="T107" i="5"/>
  <c r="G36" i="30"/>
  <c r="O36"/>
  <c r="X101" i="5"/>
  <c r="X105"/>
  <c r="X170"/>
  <c r="X169"/>
  <c r="T128"/>
  <c r="G39" i="30"/>
  <c r="P128" i="5"/>
  <c r="L128"/>
  <c r="E39" i="30"/>
  <c r="X122" i="5"/>
  <c r="X126"/>
  <c r="L121"/>
  <c r="E38" i="30"/>
  <c r="O38"/>
  <c r="X115" i="5"/>
  <c r="X119"/>
  <c r="X160"/>
  <c r="T157"/>
  <c r="L157"/>
  <c r="X151"/>
  <c r="X155"/>
  <c r="X146"/>
  <c r="H150"/>
  <c r="D46" i="30"/>
  <c r="X89" i="5"/>
  <c r="T88"/>
  <c r="G31" i="30"/>
  <c r="L88" i="5"/>
  <c r="E31" i="30"/>
  <c r="N31"/>
  <c r="P81" i="5"/>
  <c r="F30" i="30"/>
  <c r="P30"/>
  <c r="X79" i="5"/>
  <c r="P29" i="9"/>
  <c r="X57" i="5"/>
  <c r="X59"/>
  <c r="P67"/>
  <c r="F28" i="30"/>
  <c r="X180" i="5"/>
  <c r="H89" i="28"/>
  <c r="H88"/>
  <c r="L86"/>
  <c r="X197" i="5"/>
  <c r="X218"/>
  <c r="X220"/>
  <c r="H33" i="28"/>
  <c r="T32"/>
  <c r="L32"/>
  <c r="P33"/>
  <c r="T131"/>
  <c r="P110"/>
  <c r="H110"/>
  <c r="H109"/>
  <c r="P107"/>
  <c r="X209" i="5"/>
  <c r="X108"/>
  <c r="AD35" i="28"/>
  <c r="H34"/>
  <c r="P34"/>
  <c r="P13"/>
  <c r="X18"/>
  <c r="AA18"/>
  <c r="H59"/>
  <c r="L121"/>
  <c r="T121"/>
  <c r="AD121"/>
  <c r="T112"/>
  <c r="L112"/>
  <c r="H114"/>
  <c r="P114"/>
  <c r="H90"/>
  <c r="L119"/>
  <c r="T132"/>
  <c r="T118"/>
  <c r="T150"/>
  <c r="L141"/>
  <c r="X213" i="5"/>
  <c r="L122" i="28"/>
  <c r="X224" i="5"/>
  <c r="L151" i="28"/>
  <c r="X124" i="31"/>
  <c r="AA124"/>
  <c r="X120"/>
  <c r="AA120"/>
  <c r="H10" i="29"/>
  <c r="P146" i="28"/>
  <c r="X193" i="5"/>
  <c r="X192"/>
  <c r="H56" i="28"/>
  <c r="P66"/>
  <c r="T48"/>
  <c r="H48"/>
  <c r="L106"/>
  <c r="L96"/>
  <c r="L105"/>
  <c r="L102"/>
  <c r="P105"/>
  <c r="L103"/>
  <c r="L111"/>
  <c r="L104"/>
  <c r="P104"/>
  <c r="X154" i="5"/>
  <c r="H60"/>
  <c r="P53"/>
  <c r="F26" i="30"/>
  <c r="X113" i="5"/>
  <c r="X132"/>
  <c r="T133"/>
  <c r="L114" i="28"/>
  <c r="P125"/>
  <c r="T125"/>
  <c r="X198" i="5"/>
  <c r="X147" i="31"/>
  <c r="AA147"/>
  <c r="H29" i="30"/>
  <c r="K29"/>
  <c r="T5" i="31"/>
  <c r="H12"/>
  <c r="H14"/>
  <c r="T14"/>
  <c r="H16"/>
  <c r="H18"/>
  <c r="T18"/>
  <c r="AE10"/>
  <c r="P26"/>
  <c r="H41"/>
  <c r="T48"/>
  <c r="P52"/>
  <c r="T52"/>
  <c r="L56"/>
  <c r="P56"/>
  <c r="T56"/>
  <c r="H54"/>
  <c r="T62"/>
  <c r="H63"/>
  <c r="H81"/>
  <c r="T76"/>
  <c r="T85"/>
  <c r="T87"/>
  <c r="L98"/>
  <c r="T99"/>
  <c r="L106"/>
  <c r="L107"/>
  <c r="P107"/>
  <c r="P113"/>
  <c r="T115"/>
  <c r="L130"/>
  <c r="P131"/>
  <c r="L132"/>
  <c r="P143"/>
  <c r="T142"/>
  <c r="T141"/>
  <c r="L145"/>
  <c r="P148"/>
  <c r="L150"/>
  <c r="P150"/>
  <c r="L157"/>
  <c r="P159"/>
  <c r="T160"/>
  <c r="AC35" i="28"/>
  <c r="X189" i="5"/>
  <c r="X205"/>
  <c r="U31" i="28"/>
  <c r="V31"/>
  <c r="W31"/>
  <c r="U33"/>
  <c r="V33"/>
  <c r="W33"/>
  <c r="U32"/>
  <c r="V32"/>
  <c r="W32"/>
  <c r="T31"/>
  <c r="P97"/>
  <c r="W54"/>
  <c r="W86"/>
  <c r="H139"/>
  <c r="L33" i="31"/>
  <c r="T33"/>
  <c r="AE33"/>
  <c r="L34"/>
  <c r="T34"/>
  <c r="T78"/>
  <c r="L97"/>
  <c r="T97"/>
  <c r="H104"/>
  <c r="P104"/>
  <c r="L115"/>
  <c r="L121"/>
  <c r="P137"/>
  <c r="L139"/>
  <c r="H160"/>
  <c r="X204" i="5"/>
  <c r="X161"/>
  <c r="X159"/>
  <c r="X163"/>
  <c r="X149"/>
  <c r="T150"/>
  <c r="G46" i="30"/>
  <c r="P145" i="28"/>
  <c r="P138"/>
  <c r="L145"/>
  <c r="L150" i="5"/>
  <c r="X147"/>
  <c r="X145"/>
  <c r="L140" i="31"/>
  <c r="L142"/>
  <c r="H145" i="28"/>
  <c r="M47" i="30"/>
  <c r="H47"/>
  <c r="K47"/>
  <c r="P142" i="28"/>
  <c r="P137"/>
  <c r="L137"/>
  <c r="H137"/>
  <c r="L147"/>
  <c r="T148"/>
  <c r="H148"/>
  <c r="P149"/>
  <c r="T149"/>
  <c r="L147" i="31"/>
  <c r="T147"/>
  <c r="H146"/>
  <c r="P146"/>
  <c r="W149" i="28"/>
  <c r="W145"/>
  <c r="W144"/>
  <c r="W143"/>
  <c r="W138"/>
  <c r="W148"/>
  <c r="W147"/>
  <c r="W137"/>
  <c r="W142"/>
  <c r="H138" i="31"/>
  <c r="P138"/>
  <c r="H141"/>
  <c r="P141"/>
  <c r="T164" i="5"/>
  <c r="G48" i="9"/>
  <c r="P164" i="5"/>
  <c r="L164"/>
  <c r="H157"/>
  <c r="X157"/>
  <c r="D48" i="9"/>
  <c r="E47"/>
  <c r="F47"/>
  <c r="F45"/>
  <c r="D45"/>
  <c r="P24" i="28"/>
  <c r="L24"/>
  <c r="H24"/>
  <c r="L26"/>
  <c r="H26"/>
  <c r="P23"/>
  <c r="L23"/>
  <c r="H23"/>
  <c r="T23"/>
  <c r="AD23"/>
  <c r="T41"/>
  <c r="T42"/>
  <c r="X17" i="5"/>
  <c r="T20"/>
  <c r="G5" i="30"/>
  <c r="X25" i="5"/>
  <c r="X21"/>
  <c r="H16" i="28"/>
  <c r="P11"/>
  <c r="AD18"/>
  <c r="P6" i="29"/>
  <c r="T15"/>
  <c r="H42" i="31"/>
  <c r="T42"/>
  <c r="P40"/>
  <c r="T5" i="28"/>
  <c r="T24"/>
  <c r="L40"/>
  <c r="H20" i="5"/>
  <c r="D5" i="30"/>
  <c r="P20" i="5"/>
  <c r="F5" i="30"/>
  <c r="H26" i="5"/>
  <c r="D6" i="30"/>
  <c r="T26" i="5"/>
  <c r="V18" i="28"/>
  <c r="L26" i="5"/>
  <c r="AC18" i="28"/>
  <c r="W17"/>
  <c r="U18"/>
  <c r="V11"/>
  <c r="U42"/>
  <c r="V42"/>
  <c r="W42"/>
  <c r="U41"/>
  <c r="V41"/>
  <c r="W41"/>
  <c r="U40"/>
  <c r="V40"/>
  <c r="W40"/>
  <c r="H40"/>
  <c r="AD40"/>
  <c r="X41" i="5"/>
  <c r="W14" i="28"/>
  <c r="P35" i="5"/>
  <c r="F11" i="9"/>
  <c r="H13" i="28"/>
  <c r="T17"/>
  <c r="H17"/>
  <c r="H14"/>
  <c r="L10"/>
  <c r="H10"/>
  <c r="AE10"/>
  <c r="T11"/>
  <c r="L11"/>
  <c r="H11"/>
  <c r="T12"/>
  <c r="AE18"/>
  <c r="H15"/>
  <c r="L6" i="29"/>
  <c r="T5"/>
  <c r="T6"/>
  <c r="H12"/>
  <c r="L13"/>
  <c r="P12"/>
  <c r="T14"/>
  <c r="L5" i="31"/>
  <c r="P11"/>
  <c r="T11"/>
  <c r="P12"/>
  <c r="P13"/>
  <c r="T13"/>
  <c r="P14"/>
  <c r="P15"/>
  <c r="T15"/>
  <c r="P16"/>
  <c r="P17"/>
  <c r="T17"/>
  <c r="P18"/>
  <c r="AB10"/>
  <c r="H23"/>
  <c r="H26"/>
  <c r="H24"/>
  <c r="P24"/>
  <c r="T41"/>
  <c r="T40"/>
  <c r="W12" i="28"/>
  <c r="X10" i="31"/>
  <c r="AA10"/>
  <c r="AC10"/>
  <c r="U12" i="28"/>
  <c r="U13"/>
  <c r="U15"/>
  <c r="AB18"/>
  <c r="V12"/>
  <c r="V10"/>
  <c r="V17"/>
  <c r="L26" i="31"/>
  <c r="T26"/>
  <c r="W10" i="28"/>
  <c r="H7" i="29"/>
  <c r="F39" i="30"/>
  <c r="X128" i="5"/>
  <c r="D39" i="9"/>
  <c r="X130" i="5"/>
  <c r="H98" i="28"/>
  <c r="H105"/>
  <c r="T105"/>
  <c r="T108"/>
  <c r="AC108"/>
  <c r="H133" i="5"/>
  <c r="P133"/>
  <c r="L113" i="31"/>
  <c r="T120"/>
  <c r="T118"/>
  <c r="T124"/>
  <c r="H125"/>
  <c r="P127"/>
  <c r="T128"/>
  <c r="H129"/>
  <c r="P129"/>
  <c r="T114"/>
  <c r="T117"/>
  <c r="H112" i="28"/>
  <c r="X108" i="31"/>
  <c r="AA108"/>
  <c r="T101"/>
  <c r="X110" i="5"/>
  <c r="X112"/>
  <c r="D36" i="9"/>
  <c r="X104" i="5"/>
  <c r="X103" i="31"/>
  <c r="AA103"/>
  <c r="P98"/>
  <c r="X107" i="5"/>
  <c r="F38" i="9"/>
  <c r="F36"/>
  <c r="D38"/>
  <c r="E38"/>
  <c r="E37"/>
  <c r="G37"/>
  <c r="E36"/>
  <c r="G36"/>
  <c r="L101" i="28"/>
  <c r="L116"/>
  <c r="H113"/>
  <c r="T114" i="5"/>
  <c r="X114"/>
  <c r="L95" i="31"/>
  <c r="T95"/>
  <c r="L100"/>
  <c r="T100"/>
  <c r="H98"/>
  <c r="L99"/>
  <c r="P106"/>
  <c r="L103"/>
  <c r="L114"/>
  <c r="L117"/>
  <c r="L116"/>
  <c r="L118"/>
  <c r="L123"/>
  <c r="L124"/>
  <c r="T101" i="28"/>
  <c r="X109" i="5"/>
  <c r="P126" i="28"/>
  <c r="L120" i="31"/>
  <c r="L125"/>
  <c r="T125"/>
  <c r="T127"/>
  <c r="E39" i="9"/>
  <c r="G39"/>
  <c r="H127" i="28"/>
  <c r="L126" i="31"/>
  <c r="T126"/>
  <c r="H127"/>
  <c r="L128"/>
  <c r="X88" i="5"/>
  <c r="T85" i="28"/>
  <c r="P85"/>
  <c r="L85"/>
  <c r="T84"/>
  <c r="H84"/>
  <c r="L83"/>
  <c r="L82"/>
  <c r="T81"/>
  <c r="L81"/>
  <c r="P80"/>
  <c r="H80"/>
  <c r="T78"/>
  <c r="X91" i="5"/>
  <c r="X82"/>
  <c r="X86"/>
  <c r="X77"/>
  <c r="P73" i="31"/>
  <c r="L76"/>
  <c r="L82"/>
  <c r="P82"/>
  <c r="L85"/>
  <c r="P85"/>
  <c r="H86"/>
  <c r="L86"/>
  <c r="H87"/>
  <c r="L87"/>
  <c r="H75"/>
  <c r="L75"/>
  <c r="L79"/>
  <c r="T79"/>
  <c r="H80"/>
  <c r="P80"/>
  <c r="L88"/>
  <c r="P88"/>
  <c r="T88"/>
  <c r="H90"/>
  <c r="L90"/>
  <c r="P90"/>
  <c r="T90"/>
  <c r="T61"/>
  <c r="P77"/>
  <c r="T71"/>
  <c r="P78" i="28"/>
  <c r="H78"/>
  <c r="P77"/>
  <c r="AB77"/>
  <c r="P75"/>
  <c r="P89"/>
  <c r="AC89"/>
  <c r="P88"/>
  <c r="P87"/>
  <c r="AB87"/>
  <c r="H70"/>
  <c r="X70" i="5"/>
  <c r="H67" i="31"/>
  <c r="H84"/>
  <c r="T60" i="28"/>
  <c r="T70"/>
  <c r="T52"/>
  <c r="P50"/>
  <c r="H69"/>
  <c r="P69"/>
  <c r="T69"/>
  <c r="AB69"/>
  <c r="P60"/>
  <c r="P74"/>
  <c r="X71" i="5"/>
  <c r="L60" i="28"/>
  <c r="L70"/>
  <c r="L71"/>
  <c r="AB71"/>
  <c r="L52"/>
  <c r="H60"/>
  <c r="H74"/>
  <c r="H52"/>
  <c r="H49" i="31"/>
  <c r="G28" i="9"/>
  <c r="T59" i="31"/>
  <c r="T69"/>
  <c r="F28" i="9"/>
  <c r="AD62" i="28"/>
  <c r="X65" i="5"/>
  <c r="AB60" i="28"/>
  <c r="H67" i="5"/>
  <c r="H49" i="28"/>
  <c r="T60" i="31"/>
  <c r="L61" i="28"/>
  <c r="L72"/>
  <c r="F27" i="9"/>
  <c r="T60" i="5"/>
  <c r="X60"/>
  <c r="T53"/>
  <c r="T47" i="31"/>
  <c r="T58"/>
  <c r="L64" i="28"/>
  <c r="X55" i="31"/>
  <c r="AA55"/>
  <c r="X54"/>
  <c r="AA54"/>
  <c r="X47"/>
  <c r="AA47"/>
  <c r="L53"/>
  <c r="E26" i="9"/>
  <c r="D26"/>
  <c r="H66" i="28"/>
  <c r="L95" i="5"/>
  <c r="X69"/>
  <c r="D31" i="9"/>
  <c r="D30"/>
  <c r="M29" i="30"/>
  <c r="E31" i="9"/>
  <c r="F31"/>
  <c r="G31"/>
  <c r="E30"/>
  <c r="F30"/>
  <c r="G30"/>
  <c r="T82" i="28"/>
  <c r="P82"/>
  <c r="L79"/>
  <c r="T74"/>
  <c r="T95" i="5"/>
  <c r="P95"/>
  <c r="X92"/>
  <c r="X78"/>
  <c r="X80"/>
  <c r="T49" i="31"/>
  <c r="H79"/>
  <c r="L80"/>
  <c r="T80"/>
  <c r="L89"/>
  <c r="T89"/>
  <c r="H61"/>
  <c r="L77"/>
  <c r="L71"/>
  <c r="AB16" i="29"/>
  <c r="X16"/>
  <c r="AA16"/>
  <c r="AE16"/>
  <c r="AC16"/>
  <c r="U24" i="28"/>
  <c r="V24"/>
  <c r="W24"/>
  <c r="P5"/>
  <c r="T26"/>
  <c r="P26"/>
  <c r="X10" i="5"/>
  <c r="X19"/>
  <c r="X15"/>
  <c r="W13" i="28"/>
  <c r="W15" i="29"/>
  <c r="W12"/>
  <c r="F5" i="9"/>
  <c r="AD16" i="29"/>
  <c r="D6" i="9"/>
  <c r="U10" i="28"/>
  <c r="F16" i="9"/>
  <c r="W6" i="29"/>
  <c r="U5"/>
  <c r="X22" i="5"/>
  <c r="W15" i="28"/>
  <c r="V15"/>
  <c r="L13"/>
  <c r="L20" i="5"/>
  <c r="E5" i="30"/>
  <c r="X18" i="5"/>
  <c r="X16"/>
  <c r="P26"/>
  <c r="F6" i="9"/>
  <c r="W13" i="29"/>
  <c r="W25" i="28"/>
  <c r="V25"/>
  <c r="U25"/>
  <c r="P16"/>
  <c r="P17"/>
  <c r="P14"/>
  <c r="P12"/>
  <c r="L5" i="29"/>
  <c r="P5"/>
  <c r="U16"/>
  <c r="V5"/>
  <c r="V6"/>
  <c r="V7"/>
  <c r="L11"/>
  <c r="P14"/>
  <c r="P15"/>
  <c r="T12"/>
  <c r="T11"/>
  <c r="H13"/>
  <c r="H11"/>
  <c r="L11" i="31"/>
  <c r="L12"/>
  <c r="L13"/>
  <c r="L14"/>
  <c r="L15"/>
  <c r="L16"/>
  <c r="L17"/>
  <c r="L18"/>
  <c r="L24"/>
  <c r="T24"/>
  <c r="V16" i="29"/>
  <c r="W18" i="28"/>
  <c r="U23"/>
  <c r="V23"/>
  <c r="W23"/>
  <c r="L23" i="31"/>
  <c r="T23"/>
  <c r="L5" i="28"/>
  <c r="X5" i="5"/>
  <c r="P5" i="31"/>
  <c r="U5" i="28"/>
  <c r="V5"/>
  <c r="W5"/>
  <c r="H5"/>
  <c r="U16"/>
  <c r="U14"/>
  <c r="X24" i="5"/>
  <c r="V13" i="28"/>
  <c r="L12" i="29"/>
  <c r="D5" i="9"/>
  <c r="H5" i="29"/>
  <c r="H6"/>
  <c r="AC57" i="28"/>
  <c r="AE5" i="27"/>
  <c r="AC34"/>
  <c r="AB109" i="28"/>
  <c r="AD98"/>
  <c r="AC49" i="27"/>
  <c r="H82" i="28"/>
  <c r="H79"/>
  <c r="L68"/>
  <c r="L49"/>
  <c r="P72"/>
  <c r="P96"/>
  <c r="L123"/>
  <c r="P115"/>
  <c r="L124"/>
  <c r="T124"/>
  <c r="L142"/>
  <c r="T147"/>
  <c r="T138"/>
  <c r="H144"/>
  <c r="H41"/>
  <c r="L107"/>
  <c r="Y21" i="27"/>
  <c r="AB21"/>
  <c r="Y48" i="33"/>
  <c r="AB48"/>
  <c r="P7" i="29"/>
  <c r="L15"/>
  <c r="P11"/>
  <c r="AD74" i="31"/>
  <c r="AC33" i="28"/>
  <c r="AE35"/>
  <c r="AC101"/>
  <c r="H75"/>
  <c r="L115"/>
  <c r="T120"/>
  <c r="AD120"/>
  <c r="T126"/>
  <c r="T137"/>
  <c r="H147"/>
  <c r="H143"/>
  <c r="AE143"/>
  <c r="J8" i="27"/>
  <c r="S8"/>
  <c r="AF8"/>
  <c r="V10"/>
  <c r="J36"/>
  <c r="M47"/>
  <c r="V46"/>
  <c r="AD46"/>
  <c r="M39"/>
  <c r="P51"/>
  <c r="AC51"/>
  <c r="V31"/>
  <c r="AF31"/>
  <c r="G58"/>
  <c r="M56"/>
  <c r="S58"/>
  <c r="V57"/>
  <c r="J65"/>
  <c r="AC65"/>
  <c r="X137" i="31"/>
  <c r="AA137"/>
  <c r="L31" i="28"/>
  <c r="AE31"/>
  <c r="T97"/>
  <c r="S29" i="27"/>
  <c r="AE29"/>
  <c r="M16"/>
  <c r="G15"/>
  <c r="AF15"/>
  <c r="G14"/>
  <c r="J13"/>
  <c r="AC13"/>
  <c r="M12"/>
  <c r="AC12"/>
  <c r="S43"/>
  <c r="AD43"/>
  <c r="M35"/>
  <c r="AD35"/>
  <c r="S40"/>
  <c r="AC40"/>
  <c r="L25" i="28"/>
  <c r="G48" i="27"/>
  <c r="J30"/>
  <c r="P48"/>
  <c r="S48"/>
  <c r="V48"/>
  <c r="M21"/>
  <c r="P22"/>
  <c r="Y14"/>
  <c r="AB14"/>
  <c r="Y23"/>
  <c r="L14" i="29"/>
  <c r="P13"/>
  <c r="H14"/>
  <c r="V11" i="27"/>
  <c r="S9"/>
  <c r="P140" i="28"/>
  <c r="H5" i="31"/>
  <c r="L41"/>
  <c r="X41"/>
  <c r="AA41"/>
  <c r="L42"/>
  <c r="L40"/>
  <c r="AB40"/>
  <c r="L47"/>
  <c r="L51"/>
  <c r="AE51"/>
  <c r="L48"/>
  <c r="L55"/>
  <c r="AD55"/>
  <c r="L52"/>
  <c r="L54"/>
  <c r="L59"/>
  <c r="L49"/>
  <c r="L58"/>
  <c r="L60"/>
  <c r="L69"/>
  <c r="L65"/>
  <c r="AC65"/>
  <c r="L62"/>
  <c r="L66"/>
  <c r="L78"/>
  <c r="T63"/>
  <c r="T83"/>
  <c r="T68"/>
  <c r="T70"/>
  <c r="T64"/>
  <c r="AD64"/>
  <c r="T72"/>
  <c r="T57"/>
  <c r="AE57"/>
  <c r="T67"/>
  <c r="T81"/>
  <c r="AE81"/>
  <c r="T84"/>
  <c r="T73"/>
  <c r="H76"/>
  <c r="L61"/>
  <c r="H77"/>
  <c r="T102"/>
  <c r="H106"/>
  <c r="T108"/>
  <c r="T107"/>
  <c r="T110"/>
  <c r="T109"/>
  <c r="T111"/>
  <c r="H112"/>
  <c r="T130"/>
  <c r="H131"/>
  <c r="H137"/>
  <c r="T144"/>
  <c r="T140"/>
  <c r="H143"/>
  <c r="T145"/>
  <c r="H148"/>
  <c r="T150"/>
  <c r="P149"/>
  <c r="L151"/>
  <c r="T156"/>
  <c r="T157"/>
  <c r="H159"/>
  <c r="L158"/>
  <c r="P5" i="33"/>
  <c r="P6"/>
  <c r="G7"/>
  <c r="S7"/>
  <c r="P8"/>
  <c r="P10"/>
  <c r="V9"/>
  <c r="AC9"/>
  <c r="M11"/>
  <c r="M12"/>
  <c r="J13"/>
  <c r="V13"/>
  <c r="J14"/>
  <c r="AE14"/>
  <c r="G15"/>
  <c r="S15"/>
  <c r="G16"/>
  <c r="S16"/>
  <c r="G21"/>
  <c r="S21"/>
  <c r="M22"/>
  <c r="G23"/>
  <c r="S23"/>
  <c r="G39"/>
  <c r="J30"/>
  <c r="V30"/>
  <c r="J33"/>
  <c r="V33"/>
  <c r="AC30"/>
  <c r="J35"/>
  <c r="V35"/>
  <c r="M36"/>
  <c r="J29"/>
  <c r="V29"/>
  <c r="J31"/>
  <c r="P34"/>
  <c r="AC34"/>
  <c r="M37"/>
  <c r="M32"/>
  <c r="J38"/>
  <c r="V38"/>
  <c r="M44"/>
  <c r="P43"/>
  <c r="P45"/>
  <c r="P42"/>
  <c r="AC42"/>
  <c r="M41"/>
  <c r="M47"/>
  <c r="G48"/>
  <c r="S48"/>
  <c r="G51"/>
  <c r="S51"/>
  <c r="P49"/>
  <c r="G50"/>
  <c r="S50"/>
  <c r="G40"/>
  <c r="S40"/>
  <c r="G46"/>
  <c r="S46"/>
  <c r="J56"/>
  <c r="V56"/>
  <c r="J89"/>
  <c r="V89"/>
  <c r="J88"/>
  <c r="V88"/>
  <c r="AB41" i="31"/>
  <c r="AC156" i="28"/>
  <c r="E6" i="32"/>
  <c r="E6" i="26"/>
  <c r="Y11" i="24"/>
  <c r="AF5" i="27"/>
  <c r="AE52" i="28"/>
  <c r="AB47"/>
  <c r="AC84"/>
  <c r="AE48"/>
  <c r="AC60"/>
  <c r="AB11"/>
  <c r="G6" i="30"/>
  <c r="G6" i="9"/>
  <c r="AC6" i="27"/>
  <c r="AF6"/>
  <c r="AC10"/>
  <c r="AE36"/>
  <c r="AC41"/>
  <c r="AF42"/>
  <c r="AE32"/>
  <c r="G28" i="26"/>
  <c r="I21" i="32"/>
  <c r="I28" i="26"/>
  <c r="AD16" i="27"/>
  <c r="AB126" i="28"/>
  <c r="AE150"/>
  <c r="AC130"/>
  <c r="G49" i="30"/>
  <c r="F49"/>
  <c r="F48" i="9"/>
  <c r="E49" i="30"/>
  <c r="D48"/>
  <c r="G26"/>
  <c r="G26" i="9"/>
  <c r="X53" i="5"/>
  <c r="AD14" i="27"/>
  <c r="M39" i="30"/>
  <c r="P39"/>
  <c r="P38"/>
  <c r="O30"/>
  <c r="Y57" i="24"/>
  <c r="AE26" i="31"/>
  <c r="AF44" i="33"/>
  <c r="O29" i="9"/>
  <c r="N29"/>
  <c r="H29"/>
  <c r="K29"/>
  <c r="E6" i="30"/>
  <c r="E6" i="9"/>
  <c r="X26" i="5"/>
  <c r="D27" i="30"/>
  <c r="D27" i="9"/>
  <c r="AC16" i="28"/>
  <c r="E46" i="30"/>
  <c r="E45" i="9"/>
  <c r="X150" i="5"/>
  <c r="AF44" i="27"/>
  <c r="F28" i="26"/>
  <c r="AE39" i="27"/>
  <c r="AC33"/>
  <c r="AC38"/>
  <c r="AD38"/>
  <c r="AC37"/>
  <c r="AB122" i="28"/>
  <c r="AE51" i="27"/>
  <c r="G37" i="30"/>
  <c r="P37"/>
  <c r="G27"/>
  <c r="G27" i="9"/>
  <c r="F40" i="30"/>
  <c r="F40" i="9"/>
  <c r="X121" i="5"/>
  <c r="AD113" i="28"/>
  <c r="F37" i="9"/>
  <c r="G38"/>
  <c r="P38"/>
  <c r="F39"/>
  <c r="G47"/>
  <c r="M36" i="30"/>
  <c r="N30"/>
  <c r="M31"/>
  <c r="H30"/>
  <c r="K30"/>
  <c r="AD156" i="28"/>
  <c r="U31" i="31"/>
  <c r="U35" i="28"/>
  <c r="V31" i="31"/>
  <c r="V35" i="28"/>
  <c r="V74" i="31"/>
  <c r="W71"/>
  <c r="W89" i="28"/>
  <c r="U71" i="31"/>
  <c r="V77"/>
  <c r="W61"/>
  <c r="W87" i="28"/>
  <c r="U61" i="31"/>
  <c r="V78"/>
  <c r="W70"/>
  <c r="W62" i="28"/>
  <c r="U70" i="31"/>
  <c r="V90"/>
  <c r="W89"/>
  <c r="W84" i="28"/>
  <c r="U89" i="31"/>
  <c r="V88"/>
  <c r="W80"/>
  <c r="W82" i="28"/>
  <c r="U80" i="31"/>
  <c r="V79"/>
  <c r="W75"/>
  <c r="W80" i="28"/>
  <c r="U75" i="31"/>
  <c r="V87"/>
  <c r="W86"/>
  <c r="W78" i="28"/>
  <c r="U86" i="31"/>
  <c r="V85"/>
  <c r="W82"/>
  <c r="W76" i="28"/>
  <c r="U82" i="31"/>
  <c r="V76"/>
  <c r="W73"/>
  <c r="W69" i="28"/>
  <c r="U73" i="31"/>
  <c r="V72"/>
  <c r="W68"/>
  <c r="W60" i="28"/>
  <c r="U68" i="31"/>
  <c r="V84"/>
  <c r="W81"/>
  <c r="W74" i="28"/>
  <c r="U81" i="31"/>
  <c r="V67"/>
  <c r="W49"/>
  <c r="W52" i="28"/>
  <c r="U49" i="31"/>
  <c r="V63"/>
  <c r="W64"/>
  <c r="W58" i="28"/>
  <c r="U64" i="31"/>
  <c r="V65"/>
  <c r="W66"/>
  <c r="W55" i="28"/>
  <c r="U66" i="31"/>
  <c r="V59"/>
  <c r="W69"/>
  <c r="W48" i="28"/>
  <c r="U69" i="31"/>
  <c r="V62"/>
  <c r="W60"/>
  <c r="W65" i="28"/>
  <c r="U60" i="31"/>
  <c r="V56"/>
  <c r="W57"/>
  <c r="W72" i="28"/>
  <c r="U57" i="31"/>
  <c r="V52"/>
  <c r="W48"/>
  <c r="W53" i="28"/>
  <c r="U48" i="31"/>
  <c r="V53"/>
  <c r="G11" i="9"/>
  <c r="U11" i="28"/>
  <c r="F26" i="9"/>
  <c r="G5"/>
  <c r="E5"/>
  <c r="W7" i="27"/>
  <c r="X7"/>
  <c r="X11"/>
  <c r="W9"/>
  <c r="W16" i="29"/>
  <c r="U7"/>
  <c r="U6"/>
  <c r="W5"/>
  <c r="U26" i="28"/>
  <c r="V26"/>
  <c r="W26"/>
  <c r="W158"/>
  <c r="V158"/>
  <c r="U158"/>
  <c r="W140"/>
  <c r="W146"/>
  <c r="W139"/>
  <c r="Y13" i="24"/>
  <c r="Y17"/>
  <c r="J7" i="32"/>
  <c r="M7"/>
  <c r="U12" i="29"/>
  <c r="U13"/>
  <c r="U14"/>
  <c r="U11"/>
  <c r="U15"/>
  <c r="W14"/>
  <c r="W11"/>
  <c r="S46" i="24"/>
  <c r="P46"/>
  <c r="J46"/>
  <c r="G46"/>
  <c r="L35" i="5"/>
  <c r="L133"/>
  <c r="H12" i="28"/>
  <c r="P15"/>
  <c r="J65" i="24"/>
  <c r="D16" i="30"/>
  <c r="F16"/>
  <c r="F11"/>
  <c r="G11"/>
  <c r="G16"/>
  <c r="D40"/>
  <c r="D40" i="9"/>
  <c r="G40" i="30"/>
  <c r="G40" i="9"/>
  <c r="W31" i="31"/>
  <c r="W35" i="28"/>
  <c r="D21" i="32"/>
  <c r="D28" i="26"/>
  <c r="W74" i="31"/>
  <c r="W90" i="28"/>
  <c r="U74" i="31"/>
  <c r="V71"/>
  <c r="W77"/>
  <c r="W88" i="28"/>
  <c r="U77" i="31"/>
  <c r="V61"/>
  <c r="W78"/>
  <c r="W59" i="28"/>
  <c r="U78" i="31"/>
  <c r="V70"/>
  <c r="W90"/>
  <c r="W85" i="28"/>
  <c r="U90" i="31"/>
  <c r="V89"/>
  <c r="W88"/>
  <c r="W83" i="28"/>
  <c r="U88" i="31"/>
  <c r="V80"/>
  <c r="W79"/>
  <c r="W81" i="28"/>
  <c r="U79" i="31"/>
  <c r="V75"/>
  <c r="W87"/>
  <c r="W79" i="28"/>
  <c r="U87" i="31"/>
  <c r="V86"/>
  <c r="W85"/>
  <c r="W77" i="28"/>
  <c r="U85" i="31"/>
  <c r="V82"/>
  <c r="W76"/>
  <c r="W75" i="28"/>
  <c r="U76" i="31"/>
  <c r="V73"/>
  <c r="W72"/>
  <c r="W50" i="28"/>
  <c r="U72" i="31"/>
  <c r="V68"/>
  <c r="W84"/>
  <c r="W70" i="28"/>
  <c r="U84" i="31"/>
  <c r="V81"/>
  <c r="W67"/>
  <c r="W71" i="28"/>
  <c r="U67" i="31"/>
  <c r="V49"/>
  <c r="W63"/>
  <c r="W68" i="28"/>
  <c r="U63" i="31"/>
  <c r="V64"/>
  <c r="W65"/>
  <c r="W67" i="28"/>
  <c r="U65" i="31"/>
  <c r="V66"/>
  <c r="W59"/>
  <c r="W49" i="28"/>
  <c r="U59" i="31"/>
  <c r="V69"/>
  <c r="W62"/>
  <c r="W57" i="28"/>
  <c r="U62" i="31"/>
  <c r="V60"/>
  <c r="W56"/>
  <c r="W61" i="28"/>
  <c r="U56" i="31"/>
  <c r="V57"/>
  <c r="W52"/>
  <c r="W73" i="28"/>
  <c r="U52" i="31"/>
  <c r="V48"/>
  <c r="W53"/>
  <c r="W51" i="28"/>
  <c r="U53" i="31"/>
  <c r="X9" i="27"/>
  <c r="Y10" i="33"/>
  <c r="AB10"/>
  <c r="X159" i="31"/>
  <c r="AA159"/>
  <c r="V46" i="24"/>
  <c r="M46"/>
  <c r="X182" i="5"/>
  <c r="T14" i="28"/>
  <c r="T15"/>
  <c r="X210" i="5"/>
  <c r="W64" i="28"/>
  <c r="W63"/>
  <c r="W47"/>
  <c r="W56"/>
  <c r="W66"/>
  <c r="W122"/>
  <c r="W132"/>
  <c r="W118"/>
  <c r="W97"/>
  <c r="W131"/>
  <c r="W130"/>
  <c r="W110"/>
  <c r="W109"/>
  <c r="W107"/>
  <c r="W129"/>
  <c r="W128"/>
  <c r="W127"/>
  <c r="W126"/>
  <c r="W121"/>
  <c r="W125"/>
  <c r="W124"/>
  <c r="W120"/>
  <c r="W113"/>
  <c r="W98"/>
  <c r="W116"/>
  <c r="W117"/>
  <c r="W115"/>
  <c r="W99"/>
  <c r="W100"/>
  <c r="W108"/>
  <c r="W114"/>
  <c r="W112"/>
  <c r="W104"/>
  <c r="W111"/>
  <c r="W123"/>
  <c r="W103"/>
  <c r="W101"/>
  <c r="W102"/>
  <c r="W105"/>
  <c r="W95"/>
  <c r="W96"/>
  <c r="W106"/>
  <c r="W119"/>
  <c r="W150"/>
  <c r="W141"/>
  <c r="X143" i="31"/>
  <c r="AA143"/>
  <c r="X146"/>
  <c r="AA146"/>
  <c r="X141"/>
  <c r="AA141"/>
  <c r="X138"/>
  <c r="AA138"/>
  <c r="Y16" i="33"/>
  <c r="AB16"/>
  <c r="Y15"/>
  <c r="AB15"/>
  <c r="Y13"/>
  <c r="AB13"/>
  <c r="Y5"/>
  <c r="AB5"/>
  <c r="Y40"/>
  <c r="AB40"/>
  <c r="Y38"/>
  <c r="AB35"/>
  <c r="Y45"/>
  <c r="AB45"/>
  <c r="Y46"/>
  <c r="AB46"/>
  <c r="W50" i="27"/>
  <c r="X49"/>
  <c r="W48"/>
  <c r="X34"/>
  <c r="Y34"/>
  <c r="AB34"/>
  <c r="W30"/>
  <c r="W47"/>
  <c r="Y47"/>
  <c r="AB47"/>
  <c r="W46"/>
  <c r="Y46"/>
  <c r="AB46"/>
  <c r="X45"/>
  <c r="W45"/>
  <c r="X44"/>
  <c r="W44"/>
  <c r="X36"/>
  <c r="W36"/>
  <c r="X32"/>
  <c r="W32"/>
  <c r="X37"/>
  <c r="W37"/>
  <c r="X35"/>
  <c r="W35"/>
  <c r="X56"/>
  <c r="W56"/>
  <c r="X59"/>
  <c r="W59"/>
  <c r="X58"/>
  <c r="W58"/>
  <c r="X57"/>
  <c r="W57"/>
  <c r="X64"/>
  <c r="W64"/>
  <c r="X65"/>
  <c r="W65"/>
  <c r="X66"/>
  <c r="W66"/>
  <c r="V12" i="29"/>
  <c r="V13"/>
  <c r="V14"/>
  <c r="V11"/>
  <c r="V15"/>
  <c r="X131" i="31"/>
  <c r="AA131"/>
  <c r="X104"/>
  <c r="AA104"/>
  <c r="X129"/>
  <c r="AA129"/>
  <c r="X106"/>
  <c r="AA106"/>
  <c r="X148"/>
  <c r="AA148"/>
  <c r="X50" i="27"/>
  <c r="AB38" i="33"/>
  <c r="X48" i="27"/>
  <c r="X30"/>
  <c r="AB31" i="33"/>
  <c r="Y41"/>
  <c r="AB41"/>
  <c r="AB29"/>
  <c r="AB39"/>
  <c r="Y56"/>
  <c r="AB56"/>
  <c r="AB81"/>
  <c r="AB80"/>
  <c r="AB57"/>
  <c r="Y89"/>
  <c r="AB89"/>
  <c r="Y88"/>
  <c r="AB88"/>
  <c r="Y90"/>
  <c r="AB90"/>
  <c r="Y21"/>
  <c r="AB21"/>
  <c r="Y22"/>
  <c r="AB22"/>
  <c r="AB89" i="28"/>
  <c r="AD48"/>
  <c r="AE85"/>
  <c r="M30" i="30"/>
  <c r="AD60" i="28"/>
  <c r="AB83"/>
  <c r="AC9" i="29"/>
  <c r="AD128" i="28"/>
  <c r="AC95"/>
  <c r="AE49"/>
  <c r="AB61"/>
  <c r="AB42"/>
  <c r="AC119" i="31"/>
  <c r="AD96"/>
  <c r="O39" i="30"/>
  <c r="AC23" i="27"/>
  <c r="AC29"/>
  <c r="AD34" i="33"/>
  <c r="AF59" i="27"/>
  <c r="AE42"/>
  <c r="AC59"/>
  <c r="AC42"/>
  <c r="AF7"/>
  <c r="AF50"/>
  <c r="AD45"/>
  <c r="AC46"/>
  <c r="AD13"/>
  <c r="AD15"/>
  <c r="AD65"/>
  <c r="AC43"/>
  <c r="AF38"/>
  <c r="AD7"/>
  <c r="AF32"/>
  <c r="Y16"/>
  <c r="AB16"/>
  <c r="AE47" i="33"/>
  <c r="AD66" i="27"/>
  <c r="AD64"/>
  <c r="AE45"/>
  <c r="AF66"/>
  <c r="AE66"/>
  <c r="AF64"/>
  <c r="AC47"/>
  <c r="AC45"/>
  <c r="AE44" i="33"/>
  <c r="AD9"/>
  <c r="AC35" i="27"/>
  <c r="AD51"/>
  <c r="Q6" i="32"/>
  <c r="AE8" i="27"/>
  <c r="AF46"/>
  <c r="Y58"/>
  <c r="AB58"/>
  <c r="Y59"/>
  <c r="AB59"/>
  <c r="AF39"/>
  <c r="AF33"/>
  <c r="AD31"/>
  <c r="AD12"/>
  <c r="AC16"/>
  <c r="AD10"/>
  <c r="AD5"/>
  <c r="AC44"/>
  <c r="AE37"/>
  <c r="AF47" i="33"/>
  <c r="AE7" i="27"/>
  <c r="AF23"/>
  <c r="AD50"/>
  <c r="AD41"/>
  <c r="AC14"/>
  <c r="AC64"/>
  <c r="AF65"/>
  <c r="AE38"/>
  <c r="AF36"/>
  <c r="AF45"/>
  <c r="AC66"/>
  <c r="AD37"/>
  <c r="AE33"/>
  <c r="AE44"/>
  <c r="AD30" i="33"/>
  <c r="AF14"/>
  <c r="AF13" i="27"/>
  <c r="AD32"/>
  <c r="AD42"/>
  <c r="AF41"/>
  <c r="AC5"/>
  <c r="AE9" i="33"/>
  <c r="AE12" i="27"/>
  <c r="AE31"/>
  <c r="AF47"/>
  <c r="AF10"/>
  <c r="AF34"/>
  <c r="AD42" i="33"/>
  <c r="AD40" i="27"/>
  <c r="AC32"/>
  <c r="AD23"/>
  <c r="AD59"/>
  <c r="Y5"/>
  <c r="AB5"/>
  <c r="Y6"/>
  <c r="AB6"/>
  <c r="Y8"/>
  <c r="AB8"/>
  <c r="Y10"/>
  <c r="AB10"/>
  <c r="AD33"/>
  <c r="Y43"/>
  <c r="AB43"/>
  <c r="AE50"/>
  <c r="AE41"/>
  <c r="Y12"/>
  <c r="AB12"/>
  <c r="Y15"/>
  <c r="AB15"/>
  <c r="J7" i="26"/>
  <c r="M7"/>
  <c r="AE23" i="27"/>
  <c r="AF35"/>
  <c r="AF40"/>
  <c r="Y39"/>
  <c r="AB39"/>
  <c r="Y49"/>
  <c r="AB49"/>
  <c r="Y11"/>
  <c r="AB11"/>
  <c r="Y48"/>
  <c r="AB48"/>
  <c r="AC50"/>
  <c r="AC22"/>
  <c r="Y66"/>
  <c r="AB66"/>
  <c r="Y65"/>
  <c r="AB65"/>
  <c r="Y64"/>
  <c r="AB64"/>
  <c r="Y57"/>
  <c r="AB57"/>
  <c r="Y56"/>
  <c r="AB56"/>
  <c r="Y29"/>
  <c r="AB29"/>
  <c r="Y40"/>
  <c r="AB40"/>
  <c r="Y41"/>
  <c r="AB41"/>
  <c r="Y37"/>
  <c r="AB37"/>
  <c r="Y32"/>
  <c r="AB32"/>
  <c r="Y36"/>
  <c r="AB36"/>
  <c r="Y44"/>
  <c r="AB44"/>
  <c r="Y45"/>
  <c r="AB45"/>
  <c r="Y31"/>
  <c r="AB31"/>
  <c r="Y38"/>
  <c r="AB38"/>
  <c r="Y51"/>
  <c r="AB51"/>
  <c r="Y42"/>
  <c r="AB42"/>
  <c r="Y33"/>
  <c r="AB33"/>
  <c r="Y35"/>
  <c r="AB35"/>
  <c r="H21" i="32"/>
  <c r="H28" i="26"/>
  <c r="Y7" i="27"/>
  <c r="AB7"/>
  <c r="AE43"/>
  <c r="Y18" i="24"/>
  <c r="AE64" i="27"/>
  <c r="AD90" i="33"/>
  <c r="AC90"/>
  <c r="AF90"/>
  <c r="AE90"/>
  <c r="AE34" i="27"/>
  <c r="AC146" i="28"/>
  <c r="AB10" i="29"/>
  <c r="AC8"/>
  <c r="N39" i="30"/>
  <c r="H39"/>
  <c r="K39"/>
  <c r="AE108" i="28"/>
  <c r="AC17" i="31"/>
  <c r="AC15"/>
  <c r="AC13"/>
  <c r="AE17" i="28"/>
  <c r="AE53" i="31"/>
  <c r="AE88" i="28"/>
  <c r="AE137"/>
  <c r="AE40" i="31"/>
  <c r="AB56" i="28"/>
  <c r="AC66"/>
  <c r="AB73"/>
  <c r="AD80"/>
  <c r="AE84"/>
  <c r="AD105"/>
  <c r="AD151"/>
  <c r="AC49"/>
  <c r="X11"/>
  <c r="AA11"/>
  <c r="AC59"/>
  <c r="AB107"/>
  <c r="O31" i="30"/>
  <c r="AD116" i="28"/>
  <c r="AE95"/>
  <c r="AD52"/>
  <c r="AE62"/>
  <c r="AD57"/>
  <c r="AE158"/>
  <c r="X158" i="31"/>
  <c r="AA158"/>
  <c r="AB86" i="28"/>
  <c r="AE50" i="31"/>
  <c r="AE35"/>
  <c r="AB32"/>
  <c r="AB9" i="29"/>
  <c r="AD122" i="28"/>
  <c r="AC111"/>
  <c r="AC131"/>
  <c r="AE42"/>
  <c r="AB142"/>
  <c r="AC117"/>
  <c r="AE54"/>
  <c r="AB51"/>
  <c r="AD68"/>
  <c r="AE132"/>
  <c r="AE76"/>
  <c r="AD65"/>
  <c r="AE105" i="31"/>
  <c r="AD34"/>
  <c r="AD25"/>
  <c r="AD8" i="29"/>
  <c r="AC125" i="28"/>
  <c r="AC53" i="31"/>
  <c r="AC11"/>
  <c r="AB130" i="28"/>
  <c r="N38" i="30"/>
  <c r="M38"/>
  <c r="AC107" i="28"/>
  <c r="P31" i="30"/>
  <c r="AD76" i="28"/>
  <c r="AE56"/>
  <c r="AB62"/>
  <c r="AD51"/>
  <c r="AB54"/>
  <c r="AE52" i="31"/>
  <c r="AC52" i="28"/>
  <c r="AD141"/>
  <c r="AE16"/>
  <c r="AC47"/>
  <c r="AD53"/>
  <c r="AB113"/>
  <c r="AC101" i="31"/>
  <c r="AE107" i="28"/>
  <c r="AC26" i="31"/>
  <c r="AC11" i="28"/>
  <c r="AB10"/>
  <c r="AE40"/>
  <c r="AD42"/>
  <c r="AE148"/>
  <c r="AD142"/>
  <c r="AB56" i="31"/>
  <c r="AE125" i="28"/>
  <c r="AB96"/>
  <c r="AD95"/>
  <c r="AB59"/>
  <c r="AE98"/>
  <c r="X10"/>
  <c r="AA10"/>
  <c r="AB16" i="31"/>
  <c r="AE12"/>
  <c r="AB105" i="28"/>
  <c r="AB114"/>
  <c r="AB129"/>
  <c r="AB110"/>
  <c r="AD103"/>
  <c r="AD32" i="31"/>
  <c r="AE9" i="29"/>
  <c r="AC128" i="28"/>
  <c r="AE117"/>
  <c r="AE101"/>
  <c r="AC61"/>
  <c r="AD132"/>
  <c r="AB67"/>
  <c r="AB104"/>
  <c r="AC56" i="31"/>
  <c r="AD114" i="28"/>
  <c r="AD96"/>
  <c r="AB101"/>
  <c r="AD59"/>
  <c r="AD150"/>
  <c r="AB49"/>
  <c r="AC76"/>
  <c r="AC74" i="31"/>
  <c r="AE69" i="28"/>
  <c r="AC105" i="31"/>
  <c r="AC150" i="28"/>
  <c r="AC113"/>
  <c r="AE113"/>
  <c r="X18" i="31"/>
  <c r="AA18"/>
  <c r="X14"/>
  <c r="AA14"/>
  <c r="AB146" i="28"/>
  <c r="AE119"/>
  <c r="AC109"/>
  <c r="AD122" i="31"/>
  <c r="AD119"/>
  <c r="AC5"/>
  <c r="AB82" i="28"/>
  <c r="AD69"/>
  <c r="AC90" i="31"/>
  <c r="AE81" i="28"/>
  <c r="AE11"/>
  <c r="AD10"/>
  <c r="X23"/>
  <c r="AA23"/>
  <c r="AC149"/>
  <c r="AD148"/>
  <c r="X33" i="31"/>
  <c r="AA33"/>
  <c r="AD130" i="28"/>
  <c r="AD111"/>
  <c r="AB65"/>
  <c r="AC122" i="31"/>
  <c r="AE122" i="28"/>
  <c r="AD131"/>
  <c r="X5" i="29"/>
  <c r="AA5"/>
  <c r="AD56" i="28"/>
  <c r="AC73"/>
  <c r="AD78"/>
  <c r="AE75" i="31"/>
  <c r="AB87"/>
  <c r="AD86"/>
  <c r="AE80" i="28"/>
  <c r="AD81"/>
  <c r="AD84"/>
  <c r="N36" i="9"/>
  <c r="AC158" i="28"/>
  <c r="AB96" i="31"/>
  <c r="AD50"/>
  <c r="AB35"/>
  <c r="X32"/>
  <c r="AA32"/>
  <c r="AD9" i="29"/>
  <c r="AE8"/>
  <c r="AE128" i="28"/>
  <c r="AE61"/>
  <c r="AD12" i="31"/>
  <c r="AC14"/>
  <c r="AD16"/>
  <c r="AC51"/>
  <c r="AB53"/>
  <c r="AE87"/>
  <c r="AE53" i="28"/>
  <c r="AD23" i="31"/>
  <c r="AC72" i="28"/>
  <c r="AB101" i="31"/>
  <c r="AE89" i="28"/>
  <c r="AC141"/>
  <c r="AE74" i="31"/>
  <c r="AE110" i="28"/>
  <c r="AC116"/>
  <c r="AE103"/>
  <c r="AB48"/>
  <c r="AB52"/>
  <c r="AE51"/>
  <c r="AC85"/>
  <c r="AC132"/>
  <c r="AB121"/>
  <c r="AB111"/>
  <c r="AC98"/>
  <c r="AC68"/>
  <c r="AE122" i="31"/>
  <c r="AE119"/>
  <c r="AB105"/>
  <c r="AD48"/>
  <c r="AC47"/>
  <c r="AB34"/>
  <c r="AB25"/>
  <c r="X8" i="29"/>
  <c r="AA8"/>
  <c r="AE90" i="28"/>
  <c r="AC157"/>
  <c r="AD109"/>
  <c r="AB156"/>
  <c r="AD125"/>
  <c r="AB5"/>
  <c r="AC104"/>
  <c r="X17" i="31"/>
  <c r="AA17"/>
  <c r="X15"/>
  <c r="AA15"/>
  <c r="X13"/>
  <c r="AA13"/>
  <c r="X11"/>
  <c r="AA11"/>
  <c r="X17" i="28"/>
  <c r="AA17"/>
  <c r="AC24"/>
  <c r="AB48" i="31"/>
  <c r="AC105" i="28"/>
  <c r="AD70"/>
  <c r="AE60"/>
  <c r="AC10" i="29"/>
  <c r="AE151" i="28"/>
  <c r="AD146"/>
  <c r="AE99"/>
  <c r="AD117"/>
  <c r="AE96"/>
  <c r="AB95"/>
  <c r="AC54"/>
  <c r="AB58"/>
  <c r="AC62"/>
  <c r="AE57"/>
  <c r="X10" i="29"/>
  <c r="AA10"/>
  <c r="N36" i="30"/>
  <c r="H36"/>
  <c r="K36"/>
  <c r="H38"/>
  <c r="K38"/>
  <c r="AC99" i="28"/>
  <c r="X42"/>
  <c r="AA42"/>
  <c r="AC120"/>
  <c r="AC148"/>
  <c r="AC122"/>
  <c r="AD107"/>
  <c r="AC55" i="31"/>
  <c r="AB11"/>
  <c r="AB13"/>
  <c r="AB15"/>
  <c r="AB17"/>
  <c r="AB81" i="28"/>
  <c r="P36" i="30"/>
  <c r="AC143" i="28"/>
  <c r="AE131"/>
  <c r="AE130"/>
  <c r="AB76"/>
  <c r="AC69"/>
  <c r="AD11"/>
  <c r="AB57"/>
  <c r="AB85"/>
  <c r="AD71"/>
  <c r="AD61"/>
  <c r="AC51"/>
  <c r="AC48"/>
  <c r="AD54"/>
  <c r="AD49"/>
  <c r="AE65"/>
  <c r="AD47"/>
  <c r="AE47"/>
  <c r="AB68"/>
  <c r="AE156"/>
  <c r="X25" i="31"/>
  <c r="AA25"/>
  <c r="AE25"/>
  <c r="AE32"/>
  <c r="X35"/>
  <c r="AA35"/>
  <c r="AD52"/>
  <c r="AC48"/>
  <c r="AB5"/>
  <c r="AD99" i="28"/>
  <c r="AE126"/>
  <c r="AB106"/>
  <c r="AC77"/>
  <c r="AD56" i="31"/>
  <c r="AC35"/>
  <c r="AB117" i="28"/>
  <c r="AC42"/>
  <c r="AB102"/>
  <c r="AD55"/>
  <c r="AB79"/>
  <c r="AB98"/>
  <c r="AB125"/>
  <c r="AE105"/>
  <c r="AD17" i="31"/>
  <c r="AD15"/>
  <c r="AD13"/>
  <c r="AE11"/>
  <c r="AB17" i="28"/>
  <c r="AD13"/>
  <c r="AE23"/>
  <c r="AD77"/>
  <c r="AE77"/>
  <c r="AD87"/>
  <c r="AC50"/>
  <c r="AE56" i="31"/>
  <c r="AE68" i="28"/>
  <c r="AE59"/>
  <c r="AB88"/>
  <c r="AD83"/>
  <c r="AB127"/>
  <c r="AD101"/>
  <c r="AC103"/>
  <c r="AC96"/>
  <c r="AE96" i="31"/>
  <c r="AE114" i="28"/>
  <c r="AB128"/>
  <c r="AC65"/>
  <c r="AB132"/>
  <c r="AB90"/>
  <c r="AE111"/>
  <c r="AB159"/>
  <c r="AD105" i="31"/>
  <c r="AB122"/>
  <c r="AC67" i="28"/>
  <c r="AB119" i="31"/>
  <c r="AE157" i="28"/>
  <c r="N49" i="30"/>
  <c r="AC56" i="28"/>
  <c r="AD66"/>
  <c r="AB78"/>
  <c r="AB88" i="31"/>
  <c r="AC75"/>
  <c r="AC87"/>
  <c r="AC86"/>
  <c r="AE85"/>
  <c r="AD82"/>
  <c r="AB80" i="28"/>
  <c r="AB84"/>
  <c r="AD85"/>
  <c r="AC127"/>
  <c r="AE147" i="31"/>
  <c r="AD158" i="28"/>
  <c r="AB157"/>
  <c r="AC86"/>
  <c r="AE86"/>
  <c r="AC90"/>
  <c r="AD86"/>
  <c r="AE24" i="31"/>
  <c r="X42"/>
  <c r="AA42"/>
  <c r="D11" i="30"/>
  <c r="D16" i="9"/>
  <c r="AD24" i="28"/>
  <c r="AE24"/>
  <c r="X24"/>
  <c r="AA24"/>
  <c r="AB42" i="31"/>
  <c r="X16"/>
  <c r="AA16"/>
  <c r="AE14"/>
  <c r="AE90"/>
  <c r="X107" i="28"/>
  <c r="X110"/>
  <c r="X106"/>
  <c r="X102"/>
  <c r="AA102"/>
  <c r="X112"/>
  <c r="AA112"/>
  <c r="X131"/>
  <c r="AA131"/>
  <c r="X118"/>
  <c r="AA118"/>
  <c r="X59"/>
  <c r="X65"/>
  <c r="X63"/>
  <c r="AA63"/>
  <c r="X90"/>
  <c r="AA90"/>
  <c r="X158"/>
  <c r="AA158"/>
  <c r="X40" i="31"/>
  <c r="AA40"/>
  <c r="X12"/>
  <c r="AA12"/>
  <c r="AB12"/>
  <c r="AC88"/>
  <c r="AD85"/>
  <c r="AD88" i="28"/>
  <c r="AB23"/>
  <c r="AD147" i="31"/>
  <c r="AD90" i="28"/>
  <c r="AD33"/>
  <c r="AB103"/>
  <c r="AB50" i="31"/>
  <c r="X9" i="29"/>
  <c r="AA9"/>
  <c r="AB8"/>
  <c r="AE109" i="28"/>
  <c r="X150"/>
  <c r="AA150"/>
  <c r="X122"/>
  <c r="AA122"/>
  <c r="AC42" i="31"/>
  <c r="AC102" i="28"/>
  <c r="AD106"/>
  <c r="AC49" i="31"/>
  <c r="AE16"/>
  <c r="AB70" i="28"/>
  <c r="AB16"/>
  <c r="AB14" i="31"/>
  <c r="AD18"/>
  <c r="AC18"/>
  <c r="X20" i="5"/>
  <c r="X16" i="28"/>
  <c r="AA16"/>
  <c r="AE26"/>
  <c r="AE5"/>
  <c r="AC85" i="31"/>
  <c r="AD87"/>
  <c r="AC80" i="28"/>
  <c r="AB75" i="31"/>
  <c r="AB86"/>
  <c r="AE82"/>
  <c r="AC88" i="28"/>
  <c r="AC142"/>
  <c r="AB146" i="31"/>
  <c r="AC147"/>
  <c r="AE146" i="28"/>
  <c r="AC129"/>
  <c r="AB158"/>
  <c r="AD35" i="31"/>
  <c r="AC25"/>
  <c r="AD157" i="28"/>
  <c r="AD73"/>
  <c r="AE48" i="31"/>
  <c r="AD42"/>
  <c r="X13" i="28"/>
  <c r="AA13"/>
  <c r="AE13" i="31"/>
  <c r="AD11"/>
  <c r="AE50" i="28"/>
  <c r="AD50"/>
  <c r="AB50"/>
  <c r="AE73"/>
  <c r="AC78"/>
  <c r="AC23"/>
  <c r="G45" i="9"/>
  <c r="AB147" i="31"/>
  <c r="AD149" i="28"/>
  <c r="AB148"/>
  <c r="AB33" i="31"/>
  <c r="AB142"/>
  <c r="AD32" i="28"/>
  <c r="H31" i="30"/>
  <c r="K31"/>
  <c r="X157" i="28"/>
  <c r="AA157"/>
  <c r="X156"/>
  <c r="AA156"/>
  <c r="X160" i="31"/>
  <c r="AA160"/>
  <c r="X151"/>
  <c r="AA151"/>
  <c r="AC96"/>
  <c r="AC32"/>
  <c r="AD67" i="28"/>
  <c r="AC50" i="31"/>
  <c r="AE67" i="28"/>
  <c r="AD90" i="31"/>
  <c r="AB74"/>
  <c r="AD10" i="29"/>
  <c r="AE10"/>
  <c r="AC118" i="28"/>
  <c r="AD118"/>
  <c r="AC121"/>
  <c r="AE121"/>
  <c r="E48" i="30"/>
  <c r="E46" i="9"/>
  <c r="AE159" i="28"/>
  <c r="AD159"/>
  <c r="AD129"/>
  <c r="AE129"/>
  <c r="AC110"/>
  <c r="AD110"/>
  <c r="X52" i="31"/>
  <c r="AA52"/>
  <c r="X56"/>
  <c r="AA56"/>
  <c r="X62"/>
  <c r="AA62"/>
  <c r="X76"/>
  <c r="AA76"/>
  <c r="X85"/>
  <c r="AA85"/>
  <c r="X87"/>
  <c r="AA87"/>
  <c r="X79"/>
  <c r="AA79"/>
  <c r="X88"/>
  <c r="AA88"/>
  <c r="X90"/>
  <c r="AA90"/>
  <c r="X77"/>
  <c r="AA77"/>
  <c r="AB49"/>
  <c r="P49" i="30"/>
  <c r="AD40" i="31"/>
  <c r="AE41"/>
  <c r="AC79" i="28"/>
  <c r="AE13"/>
  <c r="AB13"/>
  <c r="AE17" i="31"/>
  <c r="F6" i="30"/>
  <c r="H6"/>
  <c r="K6"/>
  <c r="AB71" i="31"/>
  <c r="AE89"/>
  <c r="AB80"/>
  <c r="X95" i="5"/>
  <c r="AE87" i="28"/>
  <c r="AB82" i="31"/>
  <c r="AD88"/>
  <c r="AC83" i="28"/>
  <c r="AE86" i="31"/>
  <c r="AD75"/>
  <c r="AE83" i="28"/>
  <c r="AB90" i="31"/>
  <c r="AC87" i="28"/>
  <c r="AD89"/>
  <c r="AE71"/>
  <c r="AE78"/>
  <c r="AC53"/>
  <c r="AE88" i="31"/>
  <c r="AB85"/>
  <c r="AC82"/>
  <c r="AC81" i="28"/>
  <c r="AB24"/>
  <c r="AB149"/>
  <c r="AE149"/>
  <c r="AE142"/>
  <c r="AB150"/>
  <c r="AE34" i="31"/>
  <c r="AD33"/>
  <c r="X54" i="28"/>
  <c r="X66"/>
  <c r="AA65"/>
  <c r="AD31"/>
  <c r="AB131"/>
  <c r="AC114"/>
  <c r="AB137"/>
  <c r="AE118"/>
  <c r="X157" i="31"/>
  <c r="AA157"/>
  <c r="X156"/>
  <c r="AA156"/>
  <c r="X159" i="28"/>
  <c r="AA159"/>
  <c r="X160"/>
  <c r="AA160"/>
  <c r="X151"/>
  <c r="AA151"/>
  <c r="AC159"/>
  <c r="AE132" i="31"/>
  <c r="AD132"/>
  <c r="AC132"/>
  <c r="AB132"/>
  <c r="AC137" i="28"/>
  <c r="AD137"/>
  <c r="AB151"/>
  <c r="AC151"/>
  <c r="AD119"/>
  <c r="AB119"/>
  <c r="AE63"/>
  <c r="AB63"/>
  <c r="AC63"/>
  <c r="AD34"/>
  <c r="AC34"/>
  <c r="AB34"/>
  <c r="AE34"/>
  <c r="X34"/>
  <c r="AA34"/>
  <c r="AB112"/>
  <c r="AC112"/>
  <c r="AD112"/>
  <c r="AE112"/>
  <c r="AC32"/>
  <c r="AE32"/>
  <c r="AB32"/>
  <c r="X32"/>
  <c r="AA32"/>
  <c r="AE33"/>
  <c r="AB33"/>
  <c r="X33"/>
  <c r="AA33"/>
  <c r="G48" i="30"/>
  <c r="G46" i="9"/>
  <c r="AE58" i="28"/>
  <c r="AD58"/>
  <c r="AB66"/>
  <c r="AD63"/>
  <c r="AC119"/>
  <c r="X81" i="5"/>
  <c r="AB118" i="28"/>
  <c r="D47" i="9"/>
  <c r="AB115" i="31"/>
  <c r="AC115"/>
  <c r="AD115"/>
  <c r="AE115"/>
  <c r="AC104"/>
  <c r="AB104"/>
  <c r="AE104"/>
  <c r="AD104"/>
  <c r="AB97"/>
  <c r="AC97"/>
  <c r="AD97"/>
  <c r="AE97"/>
  <c r="AB145" i="28"/>
  <c r="AC145"/>
  <c r="AD145"/>
  <c r="AE145"/>
  <c r="AB139" i="31"/>
  <c r="AC139"/>
  <c r="AD139"/>
  <c r="AE139"/>
  <c r="AD121"/>
  <c r="AE121"/>
  <c r="AB121"/>
  <c r="AC121"/>
  <c r="X78"/>
  <c r="AA78"/>
  <c r="X74"/>
  <c r="AA74"/>
  <c r="AC33"/>
  <c r="AC34"/>
  <c r="AE102" i="28"/>
  <c r="X34" i="31"/>
  <c r="AA34"/>
  <c r="X86" i="28"/>
  <c r="AA86"/>
  <c r="H49" i="30"/>
  <c r="K49"/>
  <c r="AD142" i="31"/>
  <c r="AE142"/>
  <c r="AC142"/>
  <c r="X143" i="28"/>
  <c r="X139"/>
  <c r="AA143"/>
  <c r="X145"/>
  <c r="X137"/>
  <c r="X142"/>
  <c r="AA142"/>
  <c r="X141"/>
  <c r="X144"/>
  <c r="AA144"/>
  <c r="X148"/>
  <c r="AA148"/>
  <c r="AD146" i="31"/>
  <c r="AE146"/>
  <c r="AC146"/>
  <c r="AB141"/>
  <c r="AC141"/>
  <c r="AD141"/>
  <c r="AE141"/>
  <c r="AC138"/>
  <c r="AB138"/>
  <c r="AE138"/>
  <c r="AD138"/>
  <c r="X164" i="5"/>
  <c r="M49" i="30"/>
  <c r="AE141" i="28"/>
  <c r="E48" i="9"/>
  <c r="AA139" i="28"/>
  <c r="X147"/>
  <c r="AA147"/>
  <c r="X138"/>
  <c r="AA141"/>
  <c r="X140"/>
  <c r="AA140"/>
  <c r="X149"/>
  <c r="AA149"/>
  <c r="AE23" i="31"/>
  <c r="H6" i="9"/>
  <c r="K6"/>
  <c r="AB26" i="28"/>
  <c r="AD26" i="31"/>
  <c r="AC10" i="28"/>
  <c r="X40"/>
  <c r="AA40"/>
  <c r="AC40"/>
  <c r="AB40"/>
  <c r="AE42" i="31"/>
  <c r="AC17" i="28"/>
  <c r="AD17"/>
  <c r="AE15" i="31"/>
  <c r="AC13" i="28"/>
  <c r="AB24" i="31"/>
  <c r="AC5" i="29"/>
  <c r="P5" i="30"/>
  <c r="H5"/>
  <c r="K5"/>
  <c r="O5"/>
  <c r="N5"/>
  <c r="M5"/>
  <c r="X26" i="31"/>
  <c r="AA26"/>
  <c r="X14" i="28"/>
  <c r="AA14"/>
  <c r="AD16"/>
  <c r="AB5" i="29"/>
  <c r="X23" i="31"/>
  <c r="AA23"/>
  <c r="AB26"/>
  <c r="AC12"/>
  <c r="AD14"/>
  <c r="AC16"/>
  <c r="AE18"/>
  <c r="AB11" i="29"/>
  <c r="AB18" i="31"/>
  <c r="AC26" i="28"/>
  <c r="AB23" i="31"/>
  <c r="AB113"/>
  <c r="AC113"/>
  <c r="AD113"/>
  <c r="AB129"/>
  <c r="AC129"/>
  <c r="AD129"/>
  <c r="AE129"/>
  <c r="AD108" i="28"/>
  <c r="AB108"/>
  <c r="X98"/>
  <c r="X105"/>
  <c r="X103"/>
  <c r="X108"/>
  <c r="AA108"/>
  <c r="X120"/>
  <c r="AA120"/>
  <c r="X125"/>
  <c r="AA125"/>
  <c r="AE127"/>
  <c r="AE113" i="31"/>
  <c r="X95" i="28"/>
  <c r="AA106"/>
  <c r="X99"/>
  <c r="X109"/>
  <c r="AA109"/>
  <c r="X117"/>
  <c r="AA117"/>
  <c r="N37" i="30"/>
  <c r="AD101" i="31"/>
  <c r="AE101"/>
  <c r="X104" i="28"/>
  <c r="X101"/>
  <c r="AA101"/>
  <c r="X111"/>
  <c r="X100"/>
  <c r="AA98"/>
  <c r="H38" i="9"/>
  <c r="H37"/>
  <c r="K37"/>
  <c r="X97" i="28"/>
  <c r="AA107"/>
  <c r="X96"/>
  <c r="AA95"/>
  <c r="AA103"/>
  <c r="AA105"/>
  <c r="M36" i="9"/>
  <c r="AE124" i="31"/>
  <c r="AD124"/>
  <c r="AC124"/>
  <c r="AB124"/>
  <c r="AE118"/>
  <c r="AD118"/>
  <c r="AC118"/>
  <c r="AB118"/>
  <c r="AB117"/>
  <c r="AC117"/>
  <c r="AD117"/>
  <c r="AE117"/>
  <c r="AD103"/>
  <c r="AE103"/>
  <c r="AB103"/>
  <c r="AC103"/>
  <c r="AB99"/>
  <c r="AC99"/>
  <c r="AD99"/>
  <c r="AE99"/>
  <c r="AE116" i="28"/>
  <c r="AB116"/>
  <c r="P36" i="9"/>
  <c r="AB123" i="31"/>
  <c r="AC123"/>
  <c r="AD123"/>
  <c r="AE123"/>
  <c r="AE116"/>
  <c r="AD116"/>
  <c r="AC116"/>
  <c r="AB116"/>
  <c r="AE114"/>
  <c r="AD114"/>
  <c r="AC114"/>
  <c r="AB114"/>
  <c r="AE98"/>
  <c r="AD98"/>
  <c r="AC98"/>
  <c r="AB98"/>
  <c r="AC100"/>
  <c r="AB100"/>
  <c r="AE100"/>
  <c r="AD100"/>
  <c r="AB95"/>
  <c r="AC95"/>
  <c r="AD95"/>
  <c r="AE95"/>
  <c r="AE104" i="28"/>
  <c r="AD104"/>
  <c r="AD127"/>
  <c r="AD126"/>
  <c r="H36" i="9"/>
  <c r="K36"/>
  <c r="O36"/>
  <c r="AD125" i="31"/>
  <c r="AE125"/>
  <c r="AB125"/>
  <c r="AC125"/>
  <c r="AC120"/>
  <c r="AB120"/>
  <c r="AE120"/>
  <c r="AD120"/>
  <c r="AC126" i="28"/>
  <c r="AD127" i="31"/>
  <c r="AE127"/>
  <c r="AB127"/>
  <c r="AC127"/>
  <c r="AC126"/>
  <c r="AB126"/>
  <c r="AE126"/>
  <c r="AD126"/>
  <c r="X126" i="28"/>
  <c r="AA126"/>
  <c r="X128"/>
  <c r="AA128"/>
  <c r="AC128" i="31"/>
  <c r="AB128"/>
  <c r="AE128"/>
  <c r="AD128"/>
  <c r="AC82" i="28"/>
  <c r="AC71"/>
  <c r="AE66"/>
  <c r="X67" i="31"/>
  <c r="AA67"/>
  <c r="X84"/>
  <c r="AA84"/>
  <c r="X72"/>
  <c r="AA72"/>
  <c r="X49" i="28"/>
  <c r="X57"/>
  <c r="X55"/>
  <c r="AA55"/>
  <c r="X67"/>
  <c r="X60"/>
  <c r="AA60"/>
  <c r="X68"/>
  <c r="X64"/>
  <c r="AA64"/>
  <c r="D28" i="30"/>
  <c r="X67" i="5"/>
  <c r="D28" i="9"/>
  <c r="X59" i="31"/>
  <c r="AA59"/>
  <c r="X65"/>
  <c r="AA65"/>
  <c r="X63"/>
  <c r="AA63"/>
  <c r="AC70" i="28"/>
  <c r="AB53"/>
  <c r="X73"/>
  <c r="X72"/>
  <c r="X50"/>
  <c r="X52"/>
  <c r="X51"/>
  <c r="AA51"/>
  <c r="X61"/>
  <c r="X53"/>
  <c r="AA53"/>
  <c r="X58"/>
  <c r="AA61"/>
  <c r="AE47" i="31"/>
  <c r="X47" i="28"/>
  <c r="AA52"/>
  <c r="AD53" i="31"/>
  <c r="X53"/>
  <c r="AA53"/>
  <c r="AD47"/>
  <c r="AB47"/>
  <c r="AD51"/>
  <c r="AE55"/>
  <c r="AB51"/>
  <c r="X56" i="28"/>
  <c r="AA57"/>
  <c r="X71"/>
  <c r="X48"/>
  <c r="AA48"/>
  <c r="AB79" i="31"/>
  <c r="AC79"/>
  <c r="AD79"/>
  <c r="AE79"/>
  <c r="P30" i="9"/>
  <c r="N30"/>
  <c r="M30"/>
  <c r="H30"/>
  <c r="K30"/>
  <c r="O30"/>
  <c r="X70" i="28"/>
  <c r="AA71"/>
  <c r="X74"/>
  <c r="AA73"/>
  <c r="X62"/>
  <c r="X69"/>
  <c r="AA69"/>
  <c r="X75"/>
  <c r="AA75"/>
  <c r="X77"/>
  <c r="AA77"/>
  <c r="X79"/>
  <c r="AA79"/>
  <c r="X81"/>
  <c r="AA81"/>
  <c r="X83"/>
  <c r="AA83"/>
  <c r="X85"/>
  <c r="AA85"/>
  <c r="X88"/>
  <c r="AA88"/>
  <c r="AE74"/>
  <c r="AC89" i="31"/>
  <c r="AB89"/>
  <c r="AE80"/>
  <c r="AC80"/>
  <c r="AB72" i="28"/>
  <c r="AE72"/>
  <c r="AD71" i="31"/>
  <c r="AE71"/>
  <c r="M31" i="9"/>
  <c r="H31"/>
  <c r="K31"/>
  <c r="P31"/>
  <c r="N31"/>
  <c r="O31"/>
  <c r="AC71" i="31"/>
  <c r="AD89"/>
  <c r="AD80"/>
  <c r="AD72" i="28"/>
  <c r="X24" i="31"/>
  <c r="AA24"/>
  <c r="X26" i="28"/>
  <c r="AA26"/>
  <c r="AD26"/>
  <c r="AD24" i="31"/>
  <c r="AC24"/>
  <c r="AC23"/>
  <c r="AD5" i="28"/>
  <c r="X5"/>
  <c r="AA5"/>
  <c r="AC5"/>
  <c r="X12" i="29"/>
  <c r="AA12"/>
  <c r="AC12"/>
  <c r="AE12"/>
  <c r="AB12"/>
  <c r="AD12"/>
  <c r="AE5"/>
  <c r="AD5"/>
  <c r="AC6"/>
  <c r="X6"/>
  <c r="AA6"/>
  <c r="AE6"/>
  <c r="AD6"/>
  <c r="AB6"/>
  <c r="AF88" i="33"/>
  <c r="AE88"/>
  <c r="AD88"/>
  <c r="AC88"/>
  <c r="AD89"/>
  <c r="AC89"/>
  <c r="AF89"/>
  <c r="AE89"/>
  <c r="AD81"/>
  <c r="AC81"/>
  <c r="AF81"/>
  <c r="AE81"/>
  <c r="AF80"/>
  <c r="AE80"/>
  <c r="AD80"/>
  <c r="AC80"/>
  <c r="AD57"/>
  <c r="AC57"/>
  <c r="AF57"/>
  <c r="AE57"/>
  <c r="AF56"/>
  <c r="AE56"/>
  <c r="AD56"/>
  <c r="AC56"/>
  <c r="AC46"/>
  <c r="AD46"/>
  <c r="AE46"/>
  <c r="AF46"/>
  <c r="AE38"/>
  <c r="AF38"/>
  <c r="AC38"/>
  <c r="AD38"/>
  <c r="AC50"/>
  <c r="AD50"/>
  <c r="AE50"/>
  <c r="AF50"/>
  <c r="AC47"/>
  <c r="AD47"/>
  <c r="AF42"/>
  <c r="AE42"/>
  <c r="AE43"/>
  <c r="AF43"/>
  <c r="AC43"/>
  <c r="AD43"/>
  <c r="AD44"/>
  <c r="AC44"/>
  <c r="AC36"/>
  <c r="AD36"/>
  <c r="AE36"/>
  <c r="AF36"/>
  <c r="AC29"/>
  <c r="AD29"/>
  <c r="AE29"/>
  <c r="AF29"/>
  <c r="AC39"/>
  <c r="AD39"/>
  <c r="AE39"/>
  <c r="AF39"/>
  <c r="AC32"/>
  <c r="AD32"/>
  <c r="AE32"/>
  <c r="AF32"/>
  <c r="AC33"/>
  <c r="AD33"/>
  <c r="AE33"/>
  <c r="AF33"/>
  <c r="AE31"/>
  <c r="AF31"/>
  <c r="AC31"/>
  <c r="AD31"/>
  <c r="AC22"/>
  <c r="AD22"/>
  <c r="AE22"/>
  <c r="AF22"/>
  <c r="AC21"/>
  <c r="AD21"/>
  <c r="AE21"/>
  <c r="AF21"/>
  <c r="AC16"/>
  <c r="AD16"/>
  <c r="AE16"/>
  <c r="AF16"/>
  <c r="AC15"/>
  <c r="AD15"/>
  <c r="AE15"/>
  <c r="AF15"/>
  <c r="AC12"/>
  <c r="AD12"/>
  <c r="AE12"/>
  <c r="AF12"/>
  <c r="AE8"/>
  <c r="AF8"/>
  <c r="AC8"/>
  <c r="AD8"/>
  <c r="AE7"/>
  <c r="AF7"/>
  <c r="AC7"/>
  <c r="AD7"/>
  <c r="AE5"/>
  <c r="AF5"/>
  <c r="AC5"/>
  <c r="AD5"/>
  <c r="AB159" i="31"/>
  <c r="AC159"/>
  <c r="AD159"/>
  <c r="AE159"/>
  <c r="AC156"/>
  <c r="AB156"/>
  <c r="AE156"/>
  <c r="AD156"/>
  <c r="AD149"/>
  <c r="AE149"/>
  <c r="AB149"/>
  <c r="AC149"/>
  <c r="AC148"/>
  <c r="AB148"/>
  <c r="AE148"/>
  <c r="AD148"/>
  <c r="AB143"/>
  <c r="AC143"/>
  <c r="AD143"/>
  <c r="AE143"/>
  <c r="AC144"/>
  <c r="AB144"/>
  <c r="AE144"/>
  <c r="AD144"/>
  <c r="AD131"/>
  <c r="AE131"/>
  <c r="AB131"/>
  <c r="AC131"/>
  <c r="AE112"/>
  <c r="AD112"/>
  <c r="AC112"/>
  <c r="AB112"/>
  <c r="AD109"/>
  <c r="AE109"/>
  <c r="AB109"/>
  <c r="AC109"/>
  <c r="AD107"/>
  <c r="AE107"/>
  <c r="AB107"/>
  <c r="AC107"/>
  <c r="AD106"/>
  <c r="AB106"/>
  <c r="AC106"/>
  <c r="AE106"/>
  <c r="AD77"/>
  <c r="AE77"/>
  <c r="AB77"/>
  <c r="AC77"/>
  <c r="AE76"/>
  <c r="AD76"/>
  <c r="AC76"/>
  <c r="AB76"/>
  <c r="AC84"/>
  <c r="AB84"/>
  <c r="AB67"/>
  <c r="AC67"/>
  <c r="AC72"/>
  <c r="AB72"/>
  <c r="AC70"/>
  <c r="AB70"/>
  <c r="AB83"/>
  <c r="AC83"/>
  <c r="AC78"/>
  <c r="AB78"/>
  <c r="AE62"/>
  <c r="AD62"/>
  <c r="AB69"/>
  <c r="AC69"/>
  <c r="AC58"/>
  <c r="AB58"/>
  <c r="AE58"/>
  <c r="AD58"/>
  <c r="AB59"/>
  <c r="AC59"/>
  <c r="AD59"/>
  <c r="AE59"/>
  <c r="AC52"/>
  <c r="AB52"/>
  <c r="AD5"/>
  <c r="AE5"/>
  <c r="X5"/>
  <c r="AA5"/>
  <c r="AD9" i="27"/>
  <c r="AF9"/>
  <c r="AC9"/>
  <c r="AE9"/>
  <c r="X14" i="29"/>
  <c r="AA14"/>
  <c r="AE14"/>
  <c r="AC14"/>
  <c r="AD14"/>
  <c r="AB14"/>
  <c r="AF21" i="27"/>
  <c r="AC21"/>
  <c r="AE21"/>
  <c r="AD21"/>
  <c r="AD30"/>
  <c r="AC30"/>
  <c r="AE25" i="28"/>
  <c r="AD25"/>
  <c r="AC25"/>
  <c r="X25"/>
  <c r="AA25"/>
  <c r="AB25"/>
  <c r="AE14" i="27"/>
  <c r="AF14"/>
  <c r="AE16"/>
  <c r="AF16"/>
  <c r="AD57"/>
  <c r="AF57"/>
  <c r="AE57"/>
  <c r="AC57"/>
  <c r="AD56"/>
  <c r="AC56"/>
  <c r="AC39"/>
  <c r="AD39"/>
  <c r="AE47"/>
  <c r="AD47"/>
  <c r="AC8"/>
  <c r="AD8"/>
  <c r="AB147" i="28"/>
  <c r="AC147"/>
  <c r="AD147"/>
  <c r="AE106"/>
  <c r="AC106"/>
  <c r="AC75"/>
  <c r="AE75"/>
  <c r="AD75"/>
  <c r="AB75"/>
  <c r="AB7" i="29"/>
  <c r="AC7"/>
  <c r="X7"/>
  <c r="AA7"/>
  <c r="AE7"/>
  <c r="AD7"/>
  <c r="AC41" i="28"/>
  <c r="X41"/>
  <c r="AA41"/>
  <c r="AB41"/>
  <c r="AE41"/>
  <c r="AD41"/>
  <c r="AE139"/>
  <c r="AB139"/>
  <c r="AC139"/>
  <c r="AD139"/>
  <c r="AD124"/>
  <c r="AB124"/>
  <c r="AE124"/>
  <c r="AC124"/>
  <c r="AD123"/>
  <c r="AE123"/>
  <c r="AB123"/>
  <c r="AC64"/>
  <c r="AE64"/>
  <c r="AD82"/>
  <c r="AE82"/>
  <c r="AB62" i="31"/>
  <c r="AE67"/>
  <c r="AE69"/>
  <c r="AD72"/>
  <c r="AE83"/>
  <c r="AB99" i="28"/>
  <c r="AE147"/>
  <c r="AC40" i="31"/>
  <c r="AE40" i="27"/>
  <c r="AE35"/>
  <c r="AF43"/>
  <c r="AE13"/>
  <c r="AE56"/>
  <c r="AC31"/>
  <c r="AE10"/>
  <c r="AD74" i="28"/>
  <c r="AC74"/>
  <c r="AD64"/>
  <c r="AE70"/>
  <c r="AB55" i="31"/>
  <c r="AD69"/>
  <c r="AC62"/>
  <c r="AE78"/>
  <c r="AD83"/>
  <c r="AE70"/>
  <c r="AE72"/>
  <c r="AD67"/>
  <c r="AE84"/>
  <c r="AD11" i="29"/>
  <c r="AE11"/>
  <c r="AC11"/>
  <c r="AF30" i="27"/>
  <c r="AF12"/>
  <c r="AE65"/>
  <c r="AF51"/>
  <c r="AE46"/>
  <c r="AE49" i="33"/>
  <c r="AF49"/>
  <c r="AC49"/>
  <c r="AD49"/>
  <c r="AE51"/>
  <c r="AF51"/>
  <c r="AC51"/>
  <c r="AD51"/>
  <c r="AE48"/>
  <c r="AF48"/>
  <c r="AC48"/>
  <c r="AD48"/>
  <c r="AC41"/>
  <c r="AD41"/>
  <c r="AE41"/>
  <c r="AF41"/>
  <c r="AC45"/>
  <c r="AD45"/>
  <c r="AE45"/>
  <c r="AF45"/>
  <c r="AC40"/>
  <c r="AD40"/>
  <c r="AE40"/>
  <c r="AF40"/>
  <c r="AC37"/>
  <c r="AD37"/>
  <c r="AE37"/>
  <c r="AF37"/>
  <c r="AE34"/>
  <c r="AF34"/>
  <c r="AC35"/>
  <c r="AD35"/>
  <c r="AE35"/>
  <c r="AF35"/>
  <c r="AF30"/>
  <c r="AE30"/>
  <c r="AD23"/>
  <c r="AC23"/>
  <c r="AF23"/>
  <c r="AE23"/>
  <c r="AC14"/>
  <c r="AD14"/>
  <c r="AC13"/>
  <c r="AD13"/>
  <c r="AE13"/>
  <c r="AF13"/>
  <c r="AC11"/>
  <c r="AD11"/>
  <c r="AE11"/>
  <c r="AF11"/>
  <c r="AE10"/>
  <c r="AF10"/>
  <c r="AC10"/>
  <c r="AD10"/>
  <c r="AC6"/>
  <c r="AD6"/>
  <c r="AE6"/>
  <c r="AF6"/>
  <c r="AC158" i="31"/>
  <c r="AB158"/>
  <c r="AE158"/>
  <c r="AD158"/>
  <c r="AD157"/>
  <c r="AE157"/>
  <c r="AB157"/>
  <c r="AC157"/>
  <c r="AD151"/>
  <c r="AE151"/>
  <c r="AB151"/>
  <c r="AC151"/>
  <c r="AC150"/>
  <c r="AB150"/>
  <c r="AE150"/>
  <c r="AD150"/>
  <c r="AD145"/>
  <c r="AE145"/>
  <c r="AB145"/>
  <c r="AC145"/>
  <c r="AC140"/>
  <c r="AB140"/>
  <c r="AE140"/>
  <c r="AD140"/>
  <c r="AD137"/>
  <c r="AE137"/>
  <c r="AB137"/>
  <c r="AC137"/>
  <c r="AE130"/>
  <c r="AD130"/>
  <c r="AC130"/>
  <c r="AB130"/>
  <c r="AD111"/>
  <c r="AE111"/>
  <c r="AB111"/>
  <c r="AC111"/>
  <c r="AC110"/>
  <c r="AB110"/>
  <c r="AE110"/>
  <c r="AD110"/>
  <c r="AC108"/>
  <c r="AB108"/>
  <c r="AE108"/>
  <c r="AD108"/>
  <c r="AE102"/>
  <c r="AD102"/>
  <c r="AC102"/>
  <c r="AB102"/>
  <c r="AB61"/>
  <c r="AC61"/>
  <c r="AD61"/>
  <c r="AE61"/>
  <c r="AB73"/>
  <c r="AC73"/>
  <c r="AB81"/>
  <c r="AC81"/>
  <c r="AB57"/>
  <c r="AC57"/>
  <c r="AC64"/>
  <c r="AB64"/>
  <c r="AC68"/>
  <c r="AB68"/>
  <c r="AD63"/>
  <c r="AE63"/>
  <c r="AC66"/>
  <c r="AB66"/>
  <c r="AD65"/>
  <c r="AE65"/>
  <c r="AE60"/>
  <c r="AD60"/>
  <c r="AE49"/>
  <c r="AD49"/>
  <c r="AE54"/>
  <c r="AD54"/>
  <c r="AC54"/>
  <c r="AB54"/>
  <c r="AC41"/>
  <c r="AD41"/>
  <c r="AB138" i="28"/>
  <c r="AD138"/>
  <c r="AE138"/>
  <c r="AC138"/>
  <c r="AC11" i="27"/>
  <c r="AE11"/>
  <c r="AD11"/>
  <c r="AF11"/>
  <c r="AD13" i="29"/>
  <c r="AC13"/>
  <c r="X13"/>
  <c r="AA13"/>
  <c r="AB13"/>
  <c r="AE13"/>
  <c r="AD22" i="27"/>
  <c r="AF22"/>
  <c r="AC48"/>
  <c r="AE48"/>
  <c r="AD48"/>
  <c r="AF48"/>
  <c r="AE15"/>
  <c r="AC15"/>
  <c r="AF29"/>
  <c r="AD29"/>
  <c r="X31" i="28"/>
  <c r="AA31"/>
  <c r="AC31"/>
  <c r="AB31"/>
  <c r="AE58" i="27"/>
  <c r="AD58"/>
  <c r="AC58"/>
  <c r="AF58"/>
  <c r="AD36"/>
  <c r="AC36"/>
  <c r="AB143" i="28"/>
  <c r="AD143"/>
  <c r="AD144"/>
  <c r="AB144"/>
  <c r="AE144"/>
  <c r="AC144"/>
  <c r="AB120"/>
  <c r="AE120"/>
  <c r="AD115"/>
  <c r="AB115"/>
  <c r="AE115"/>
  <c r="AC115"/>
  <c r="AE100"/>
  <c r="AC100"/>
  <c r="AD100"/>
  <c r="AB100"/>
  <c r="AE15" i="29"/>
  <c r="AB15"/>
  <c r="AD15"/>
  <c r="AC15"/>
  <c r="X15"/>
  <c r="AA15"/>
  <c r="AE140" i="28"/>
  <c r="AC140"/>
  <c r="AD140"/>
  <c r="AB140"/>
  <c r="AC97"/>
  <c r="AE97"/>
  <c r="AB97"/>
  <c r="AD97"/>
  <c r="AC55"/>
  <c r="AE55"/>
  <c r="AB55"/>
  <c r="AD79"/>
  <c r="AE79"/>
  <c r="AB74"/>
  <c r="AB60" i="31"/>
  <c r="AC63"/>
  <c r="AD66"/>
  <c r="AD68"/>
  <c r="AD70"/>
  <c r="AE73"/>
  <c r="AD78"/>
  <c r="AD84"/>
  <c r="AD102" i="28"/>
  <c r="AC123"/>
  <c r="AF56" i="27"/>
  <c r="AB64" i="28"/>
  <c r="AB141"/>
  <c r="AF9" i="33"/>
  <c r="AC60" i="31"/>
  <c r="AB65"/>
  <c r="AE66"/>
  <c r="AB63"/>
  <c r="AE68"/>
  <c r="AE64"/>
  <c r="AD57"/>
  <c r="AD81"/>
  <c r="AD73"/>
  <c r="X11" i="29"/>
  <c r="AA11"/>
  <c r="AE22" i="27"/>
  <c r="AE30"/>
  <c r="I15" i="32"/>
  <c r="I15" i="26"/>
  <c r="G14" i="32"/>
  <c r="E13"/>
  <c r="E14" i="26"/>
  <c r="I13" i="32"/>
  <c r="I14" i="26"/>
  <c r="AE15" i="28"/>
  <c r="X15"/>
  <c r="AA15"/>
  <c r="AC15"/>
  <c r="E40" i="30"/>
  <c r="N40"/>
  <c r="E40" i="9"/>
  <c r="O40"/>
  <c r="X133" i="5"/>
  <c r="F15" i="32"/>
  <c r="D15"/>
  <c r="D15" i="26"/>
  <c r="Y46" i="24"/>
  <c r="F15" i="26"/>
  <c r="G15" i="32"/>
  <c r="G15" i="26"/>
  <c r="E14" i="32"/>
  <c r="D13"/>
  <c r="Y30" i="24"/>
  <c r="D14" i="26"/>
  <c r="H13" i="32"/>
  <c r="H14" i="26"/>
  <c r="H5" i="9"/>
  <c r="K5"/>
  <c r="M5"/>
  <c r="O5"/>
  <c r="N5"/>
  <c r="P5"/>
  <c r="M39"/>
  <c r="H39"/>
  <c r="K39"/>
  <c r="P39"/>
  <c r="M37"/>
  <c r="N37"/>
  <c r="P46" i="30"/>
  <c r="H46"/>
  <c r="K46"/>
  <c r="M46"/>
  <c r="N46"/>
  <c r="O46"/>
  <c r="H27" i="9"/>
  <c r="K27"/>
  <c r="M27"/>
  <c r="O27"/>
  <c r="P27"/>
  <c r="N27"/>
  <c r="P47"/>
  <c r="N47"/>
  <c r="O47"/>
  <c r="H47"/>
  <c r="K47"/>
  <c r="M47"/>
  <c r="O48"/>
  <c r="N48"/>
  <c r="P48"/>
  <c r="M48"/>
  <c r="H48"/>
  <c r="K48"/>
  <c r="R6" i="32"/>
  <c r="P6"/>
  <c r="J6"/>
  <c r="M6"/>
  <c r="O6"/>
  <c r="Y30" i="27"/>
  <c r="AB30"/>
  <c r="Y50"/>
  <c r="AB50"/>
  <c r="X146" i="28"/>
  <c r="AA146"/>
  <c r="X119"/>
  <c r="AA119"/>
  <c r="AA97"/>
  <c r="AA100"/>
  <c r="AA104"/>
  <c r="X123"/>
  <c r="AA123"/>
  <c r="AA96"/>
  <c r="X114"/>
  <c r="AA114"/>
  <c r="AA110"/>
  <c r="X115"/>
  <c r="AA115"/>
  <c r="X116"/>
  <c r="AA116"/>
  <c r="X113"/>
  <c r="AA113"/>
  <c r="X124"/>
  <c r="AA124"/>
  <c r="X121"/>
  <c r="AA121"/>
  <c r="X127"/>
  <c r="AA127"/>
  <c r="X129"/>
  <c r="AA129"/>
  <c r="AA111"/>
  <c r="X130"/>
  <c r="AA130"/>
  <c r="AA99"/>
  <c r="X132"/>
  <c r="AA132"/>
  <c r="AA47"/>
  <c r="AA54"/>
  <c r="AA50"/>
  <c r="AA145"/>
  <c r="AA138"/>
  <c r="AA49"/>
  <c r="AA70"/>
  <c r="AA58"/>
  <c r="AA59"/>
  <c r="AA62"/>
  <c r="AA68"/>
  <c r="AA56"/>
  <c r="AA72"/>
  <c r="AA66"/>
  <c r="AA74"/>
  <c r="X76"/>
  <c r="AA76"/>
  <c r="X78"/>
  <c r="AA78"/>
  <c r="X80"/>
  <c r="AA80"/>
  <c r="X82"/>
  <c r="AA82"/>
  <c r="X84"/>
  <c r="AA84"/>
  <c r="AA67"/>
  <c r="X87"/>
  <c r="AA87"/>
  <c r="X89"/>
  <c r="AA89"/>
  <c r="O37" i="30"/>
  <c r="O39" i="9"/>
  <c r="AD15" i="28"/>
  <c r="O49" i="30"/>
  <c r="M37"/>
  <c r="N39" i="9"/>
  <c r="AD14" i="28"/>
  <c r="AB14"/>
  <c r="AC14"/>
  <c r="F14" i="32"/>
  <c r="I14"/>
  <c r="G13"/>
  <c r="G14" i="26"/>
  <c r="E21" i="32"/>
  <c r="R21"/>
  <c r="Y65" i="24"/>
  <c r="E28" i="26"/>
  <c r="Q28"/>
  <c r="AD12" i="28"/>
  <c r="X12"/>
  <c r="AA12"/>
  <c r="AC12"/>
  <c r="AB12"/>
  <c r="AE12"/>
  <c r="E11" i="30"/>
  <c r="E16"/>
  <c r="H16"/>
  <c r="K16"/>
  <c r="E11" i="9"/>
  <c r="E16"/>
  <c r="X35" i="5"/>
  <c r="E15" i="32"/>
  <c r="E15" i="26"/>
  <c r="H15" i="32"/>
  <c r="H15" i="26"/>
  <c r="D14" i="32"/>
  <c r="Y38" i="24"/>
  <c r="H14" i="32"/>
  <c r="F13"/>
  <c r="F14" i="26"/>
  <c r="O26" i="9"/>
  <c r="M26"/>
  <c r="H26"/>
  <c r="K26"/>
  <c r="N26"/>
  <c r="P26"/>
  <c r="N38"/>
  <c r="O38"/>
  <c r="P45"/>
  <c r="N45"/>
  <c r="O45"/>
  <c r="M45"/>
  <c r="H45"/>
  <c r="K45"/>
  <c r="P27" i="30"/>
  <c r="H27"/>
  <c r="K27"/>
  <c r="M27"/>
  <c r="O27"/>
  <c r="N27"/>
  <c r="P26"/>
  <c r="H26"/>
  <c r="K26"/>
  <c r="M26"/>
  <c r="N26"/>
  <c r="O26"/>
  <c r="P48"/>
  <c r="H48"/>
  <c r="K48"/>
  <c r="M48"/>
  <c r="N48"/>
  <c r="O48"/>
  <c r="R6" i="26"/>
  <c r="J6"/>
  <c r="M6"/>
  <c r="O6"/>
  <c r="Q6"/>
  <c r="P6"/>
  <c r="AA137" i="28"/>
  <c r="Y9" i="27"/>
  <c r="AB9"/>
  <c r="X48" i="31"/>
  <c r="AA48"/>
  <c r="X57"/>
  <c r="AA57"/>
  <c r="X60"/>
  <c r="AA60"/>
  <c r="X69"/>
  <c r="AA69"/>
  <c r="X66"/>
  <c r="AA66"/>
  <c r="X64"/>
  <c r="AA64"/>
  <c r="X49"/>
  <c r="AA49"/>
  <c r="X81"/>
  <c r="AA81"/>
  <c r="X68"/>
  <c r="AA68"/>
  <c r="X73"/>
  <c r="AA73"/>
  <c r="X82"/>
  <c r="AA82"/>
  <c r="X86"/>
  <c r="AA86"/>
  <c r="X75"/>
  <c r="AA75"/>
  <c r="X80"/>
  <c r="AA80"/>
  <c r="X89"/>
  <c r="AA89"/>
  <c r="X70"/>
  <c r="AA70"/>
  <c r="X61"/>
  <c r="AA61"/>
  <c r="X71"/>
  <c r="AA71"/>
  <c r="M38" i="9"/>
  <c r="AB15" i="28"/>
  <c r="H37" i="30"/>
  <c r="K37"/>
  <c r="AE14" i="28"/>
  <c r="K38" i="9"/>
  <c r="O37"/>
  <c r="P37"/>
  <c r="N11" i="30"/>
  <c r="N40" i="9"/>
  <c r="M40"/>
  <c r="H40"/>
  <c r="K40"/>
  <c r="N46"/>
  <c r="H46"/>
  <c r="K46"/>
  <c r="P46"/>
  <c r="M46"/>
  <c r="O46"/>
  <c r="O28"/>
  <c r="P28"/>
  <c r="N28"/>
  <c r="H28"/>
  <c r="K28"/>
  <c r="M28"/>
  <c r="P28" i="30"/>
  <c r="O28"/>
  <c r="N28"/>
  <c r="M28"/>
  <c r="H28"/>
  <c r="K28"/>
  <c r="P16"/>
  <c r="P40"/>
  <c r="O40"/>
  <c r="M16"/>
  <c r="H40"/>
  <c r="K40"/>
  <c r="M11" i="9"/>
  <c r="N11"/>
  <c r="P11"/>
  <c r="H11"/>
  <c r="K11"/>
  <c r="O11"/>
  <c r="Q13" i="26"/>
  <c r="R13"/>
  <c r="J15"/>
  <c r="M13"/>
  <c r="P13"/>
  <c r="O13"/>
  <c r="Q14" i="32"/>
  <c r="O14"/>
  <c r="P14"/>
  <c r="R14"/>
  <c r="J14"/>
  <c r="M14"/>
  <c r="N16" i="9"/>
  <c r="P16"/>
  <c r="O16"/>
  <c r="M16"/>
  <c r="H16"/>
  <c r="K16"/>
  <c r="J14" i="26"/>
  <c r="M15"/>
  <c r="P15"/>
  <c r="O15"/>
  <c r="Q15"/>
  <c r="R15"/>
  <c r="R13" i="32"/>
  <c r="Q13"/>
  <c r="P13"/>
  <c r="O13"/>
  <c r="J13"/>
  <c r="M13"/>
  <c r="R15"/>
  <c r="Q15"/>
  <c r="P15"/>
  <c r="O15"/>
  <c r="J15"/>
  <c r="M15"/>
  <c r="H11" i="30"/>
  <c r="K11"/>
  <c r="O28" i="26"/>
  <c r="M11" i="30"/>
  <c r="P11"/>
  <c r="O11"/>
  <c r="P40" i="9"/>
  <c r="P28" i="26"/>
  <c r="J28"/>
  <c r="M28"/>
  <c r="R28"/>
  <c r="O16" i="30"/>
  <c r="N16"/>
  <c r="M40"/>
  <c r="J21" i="32"/>
  <c r="M21"/>
  <c r="O21"/>
  <c r="Q21"/>
  <c r="P14" i="26"/>
  <c r="O14"/>
  <c r="M14"/>
  <c r="Q14"/>
  <c r="R14"/>
  <c r="P21" i="32"/>
</calcChain>
</file>

<file path=xl/sharedStrings.xml><?xml version="1.0" encoding="utf-8"?>
<sst xmlns="http://schemas.openxmlformats.org/spreadsheetml/2006/main" count="2167" uniqueCount="198">
  <si>
    <t>ZBROJ</t>
  </si>
  <si>
    <t>1.</t>
  </si>
  <si>
    <t>2.</t>
  </si>
  <si>
    <t>3.</t>
  </si>
  <si>
    <t>4.</t>
  </si>
  <si>
    <t>sortirati</t>
  </si>
  <si>
    <t>1.ocjena</t>
  </si>
  <si>
    <t>2.ocjena</t>
  </si>
  <si>
    <t>3.ocjena</t>
  </si>
  <si>
    <t>4.ocjena</t>
  </si>
  <si>
    <t>redoslijed ocjena</t>
  </si>
  <si>
    <t>redoslijed ocjena po spravama</t>
  </si>
  <si>
    <t>1. sprava</t>
  </si>
  <si>
    <t>2. sprava</t>
  </si>
  <si>
    <t>3. sprava</t>
  </si>
  <si>
    <t>4. sprava</t>
  </si>
  <si>
    <t>sakriti kolone prije printanja</t>
  </si>
  <si>
    <t>Klub</t>
  </si>
  <si>
    <t>5.</t>
  </si>
  <si>
    <t>Mjesto</t>
  </si>
  <si>
    <t>Ukupno 3+2</t>
  </si>
  <si>
    <t>Ime i prezime</t>
  </si>
  <si>
    <t>Kategorija</t>
  </si>
  <si>
    <t>Kon oc.</t>
  </si>
  <si>
    <t>B kadetkinje</t>
  </si>
  <si>
    <t>Ukupno  4+2</t>
  </si>
  <si>
    <t>Ukupno  3+2</t>
  </si>
  <si>
    <t>ekipa</t>
  </si>
  <si>
    <t>Mj.</t>
  </si>
  <si>
    <t>A ocj.</t>
  </si>
  <si>
    <t>B ocj.</t>
  </si>
  <si>
    <t>Uk oc.</t>
  </si>
  <si>
    <t>Uk.ocj.</t>
  </si>
  <si>
    <t>6.</t>
  </si>
  <si>
    <t>Pos.odb.</t>
  </si>
  <si>
    <t>A kadetkinje (1996. - 1997.)</t>
  </si>
  <si>
    <t>A juniorke (1994. - 1995.)</t>
  </si>
  <si>
    <t>B seniorke (1993. i starije )</t>
  </si>
  <si>
    <t>C ml.kadetk.</t>
  </si>
  <si>
    <t>Ukupno 4+2</t>
  </si>
  <si>
    <t>C kadetkinje</t>
  </si>
  <si>
    <t>Pojedinačno C ml.kadetkinje</t>
  </si>
  <si>
    <t>Pojedinačno C kadetkinje</t>
  </si>
  <si>
    <t>B kadeti (1996. i mlađi )</t>
  </si>
  <si>
    <t>C kadeti ( 1998. i mlađi )</t>
  </si>
  <si>
    <t>Ukupno  5+2</t>
  </si>
  <si>
    <t>God.     Rođ.</t>
  </si>
  <si>
    <t>God.  rođ.</t>
  </si>
  <si>
    <t>I KO</t>
  </si>
  <si>
    <t>ZBR. 2 KOLA</t>
  </si>
  <si>
    <t>III KOLO</t>
  </si>
  <si>
    <t>III KO</t>
  </si>
  <si>
    <t>II KO</t>
  </si>
  <si>
    <t>GK Split</t>
  </si>
  <si>
    <t>1996.</t>
  </si>
  <si>
    <t>GK Marjan</t>
  </si>
  <si>
    <t>2001.</t>
  </si>
  <si>
    <t>2000.</t>
  </si>
  <si>
    <t>1999.</t>
  </si>
  <si>
    <t>1998.</t>
  </si>
  <si>
    <t>Bajrić Gea</t>
  </si>
  <si>
    <t>Hrga Tina</t>
  </si>
  <si>
    <t>2003.</t>
  </si>
  <si>
    <t>Matešan Lana</t>
  </si>
  <si>
    <t>2002.</t>
  </si>
  <si>
    <t>1997.</t>
  </si>
  <si>
    <t>Ivančev Karla</t>
  </si>
  <si>
    <t>Prgomet Antonela</t>
  </si>
  <si>
    <t>Gudelj Dominik</t>
  </si>
  <si>
    <t>1995.</t>
  </si>
  <si>
    <t>1991.</t>
  </si>
  <si>
    <t>1989.</t>
  </si>
  <si>
    <t>Brnada Korina</t>
  </si>
  <si>
    <t>Perković Tonina</t>
  </si>
  <si>
    <t>Ramić Anja</t>
  </si>
  <si>
    <t>Vulić Karmen</t>
  </si>
  <si>
    <t>Mišić Anita</t>
  </si>
  <si>
    <t>1994.</t>
  </si>
  <si>
    <t>1993.</t>
  </si>
  <si>
    <t>Drašković Petra</t>
  </si>
  <si>
    <t>Mudnić Nora</t>
  </si>
  <si>
    <t>Pivac Ela</t>
  </si>
  <si>
    <t>Jakelić Mia</t>
  </si>
  <si>
    <t>Matijašević Mia</t>
  </si>
  <si>
    <t>GK Kaštela</t>
  </si>
  <si>
    <t>Dobrić Katarina</t>
  </si>
  <si>
    <t>Sabljić Margareta</t>
  </si>
  <si>
    <t>Ljubić Barbara</t>
  </si>
  <si>
    <t>Milardović Ivana</t>
  </si>
  <si>
    <t>Katić Ana</t>
  </si>
  <si>
    <t>Skoko Tonka</t>
  </si>
  <si>
    <t>GK Salto-Zadar</t>
  </si>
  <si>
    <t>Slamić Lucija</t>
  </si>
  <si>
    <t>Balja Lucija</t>
  </si>
  <si>
    <t>Rogić Ema</t>
  </si>
  <si>
    <t>GK Zadar</t>
  </si>
  <si>
    <t>Lepur Ivona</t>
  </si>
  <si>
    <t>Kolić Paola</t>
  </si>
  <si>
    <t>Modrić Antonela</t>
  </si>
  <si>
    <t>Kolić Anastazija</t>
  </si>
  <si>
    <t>Blaslov Agata</t>
  </si>
  <si>
    <t>Protrka Barbara</t>
  </si>
  <si>
    <t>Todorić Katarina</t>
  </si>
  <si>
    <t>Paladin Ante</t>
  </si>
  <si>
    <t>Mijić Mateo</t>
  </si>
  <si>
    <t>Puljiz Filip</t>
  </si>
  <si>
    <t>Baturina Martin</t>
  </si>
  <si>
    <t>Pavičić Luka Petar</t>
  </si>
  <si>
    <t>Bego Toni</t>
  </si>
  <si>
    <t>2004.</t>
  </si>
  <si>
    <t>Rimac Niko</t>
  </si>
  <si>
    <t>Škugor Tin</t>
  </si>
  <si>
    <t>Šintić Krešimir</t>
  </si>
  <si>
    <t>Guina Filip</t>
  </si>
  <si>
    <t>Perica Toma</t>
  </si>
  <si>
    <t>Milutin Karlo</t>
  </si>
  <si>
    <t>Knežević Hrvoje</t>
  </si>
  <si>
    <t>Erceg Matej</t>
  </si>
  <si>
    <t>Jukić Tomislav</t>
  </si>
  <si>
    <t>Bašić Ivan</t>
  </si>
  <si>
    <t>Jakovčev Niko</t>
  </si>
  <si>
    <t>Pojedinačno B juniorke</t>
  </si>
  <si>
    <t>Pojedinačno C juniorke</t>
  </si>
  <si>
    <t>Pojedinačno B kadetkinje</t>
  </si>
  <si>
    <t>Jurišić Ana Marija</t>
  </si>
  <si>
    <t>Teklić Dina</t>
  </si>
  <si>
    <t>Bekavac Basić Dinka</t>
  </si>
  <si>
    <t>Radnić Marko</t>
  </si>
  <si>
    <t>Lončar Ante</t>
  </si>
  <si>
    <t>B mlađe kadetkinje (1999. i mlađe )   -  EKIPA</t>
  </si>
  <si>
    <t>B kadetkinje (1997. - 1998. )   -  EKIPA</t>
  </si>
  <si>
    <t>B juniorke (1994. - 1996.)</t>
  </si>
  <si>
    <t>C kadetkinje (1997. - 1999.)</t>
  </si>
  <si>
    <t>C juniorke (1994. - 1996.)</t>
  </si>
  <si>
    <t>Pojedinačno C seniorke</t>
  </si>
  <si>
    <t>C seniorke (1993. i starije )</t>
  </si>
  <si>
    <t>C mlađe kadetkinje (2000. i mlađe )</t>
  </si>
  <si>
    <t>B kadetkinje (1997. 1998. )</t>
  </si>
  <si>
    <t>B mlađe kadetkinje ( 1999. i mlađe )</t>
  </si>
  <si>
    <t>,</t>
  </si>
  <si>
    <t>Vrkić Sara</t>
  </si>
  <si>
    <t>Pojedinačno B mlađe kadetkinje  VK</t>
  </si>
  <si>
    <t>B mlađi kadeti (1999. i mlađi )- EKIPA</t>
  </si>
  <si>
    <t>C seniori ( 1995. i stariji ) - EKIPA</t>
  </si>
  <si>
    <t>B mlađi kadeti ( 1999. i mlađi)</t>
  </si>
  <si>
    <t xml:space="preserve">C seniori (1995. i stariji ) </t>
  </si>
  <si>
    <t>Žepek Katarina</t>
  </si>
  <si>
    <t>Vrandečić Rozita</t>
  </si>
  <si>
    <t>Juretić Gabriela</t>
  </si>
  <si>
    <t>Keran Anđelina</t>
  </si>
  <si>
    <t>Jukić Antea</t>
  </si>
  <si>
    <t>Kapitanović Danijela</t>
  </si>
  <si>
    <t>Škarić Margarita</t>
  </si>
  <si>
    <t>Vrlić Marta</t>
  </si>
  <si>
    <t>Šolić Marina</t>
  </si>
  <si>
    <t>Bandić Leonie</t>
  </si>
  <si>
    <t>Bogić Gabrijela</t>
  </si>
  <si>
    <t>Rudelj Karmen</t>
  </si>
  <si>
    <t>Labrović Petra</t>
  </si>
  <si>
    <t>C ml. kadetkinje  -  EKIPNO</t>
  </si>
  <si>
    <t>C  kadetkinje  -  EKIPNO</t>
  </si>
  <si>
    <t>Jukić Klaudija</t>
  </si>
  <si>
    <t>GK Salto-Solin</t>
  </si>
  <si>
    <t>Rašić Emma</t>
  </si>
  <si>
    <t>C  juniorke   -  EKIPNO</t>
  </si>
  <si>
    <t>GK Zmaj</t>
  </si>
  <si>
    <t>Iva Protrka</t>
  </si>
  <si>
    <t>I KOLO</t>
  </si>
  <si>
    <t>Turk Anđela</t>
  </si>
  <si>
    <t>Puljiz Iris</t>
  </si>
  <si>
    <t>Grgić Majda</t>
  </si>
  <si>
    <t>Lucija Šarić</t>
  </si>
  <si>
    <t>Andrea Tolić</t>
  </si>
  <si>
    <t>GK Dišpet</t>
  </si>
  <si>
    <t>GK Salto Solin</t>
  </si>
  <si>
    <t>Sommer Madoox Lee</t>
  </si>
  <si>
    <t>Kovačić Goran</t>
  </si>
  <si>
    <t>C mlađi kadeti - pojedinačno</t>
  </si>
  <si>
    <t>Skroće Marino</t>
  </si>
  <si>
    <t>Bajlo Danijel</t>
  </si>
  <si>
    <t>Bašić Tomislav</t>
  </si>
  <si>
    <t>Skračić Miro</t>
  </si>
  <si>
    <t>GK Salto Zadar</t>
  </si>
  <si>
    <t>Majić Luka (1)</t>
  </si>
  <si>
    <t>Majić Luka (2)</t>
  </si>
  <si>
    <t>C mlađi kadeti - EKIPNO</t>
  </si>
  <si>
    <t>C kadeti- EKIPNO</t>
  </si>
  <si>
    <t>Girotto Ivan</t>
  </si>
  <si>
    <t>Girotto Karlo</t>
  </si>
  <si>
    <t>Klarin Ivan</t>
  </si>
  <si>
    <t>Jadrijev Šime</t>
  </si>
  <si>
    <t>C  kadeti - pojedinačno</t>
  </si>
  <si>
    <t>C  juniori - pojedinačno</t>
  </si>
  <si>
    <t>B kadeti - pojedinačno</t>
  </si>
  <si>
    <t xml:space="preserve">C mlađe kadetkinje </t>
  </si>
  <si>
    <t>C kadeti</t>
  </si>
  <si>
    <t xml:space="preserve">B kadeti </t>
  </si>
  <si>
    <t xml:space="preserve">C kadetkinje </t>
  </si>
</sst>
</file>

<file path=xl/styles.xml><?xml version="1.0" encoding="utf-8"?>
<styleSheet xmlns="http://schemas.openxmlformats.org/spreadsheetml/2006/main">
  <numFmts count="2">
    <numFmt numFmtId="164" formatCode="0.00\ \ "/>
    <numFmt numFmtId="165" formatCode="0.00\ "/>
  </numFmts>
  <fonts count="31">
    <font>
      <sz val="10"/>
      <name val="Arial"/>
      <charset val="238"/>
    </font>
    <font>
      <sz val="10"/>
      <name val="Arial"/>
      <charset val="238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7"/>
      <name val="Arial"/>
      <family val="2"/>
    </font>
    <font>
      <sz val="12"/>
      <color indexed="41"/>
      <name val="Arial"/>
      <family val="2"/>
    </font>
    <font>
      <sz val="10"/>
      <color indexed="41"/>
      <name val="Arial"/>
      <family val="2"/>
    </font>
    <font>
      <sz val="8"/>
      <color indexed="41"/>
      <name val="Arial"/>
      <family val="2"/>
    </font>
    <font>
      <b/>
      <sz val="10.5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</font>
    <font>
      <sz val="7"/>
      <name val="Arial"/>
      <family val="2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charset val="238"/>
    </font>
    <font>
      <b/>
      <sz val="11"/>
      <name val="Arial"/>
      <family val="2"/>
      <charset val="238"/>
    </font>
    <font>
      <sz val="8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0" fillId="0" borderId="0" xfId="0" applyAlignment="1"/>
    <xf numFmtId="0" fontId="2" fillId="0" borderId="0" xfId="0" applyFont="1"/>
    <xf numFmtId="0" fontId="0" fillId="0" borderId="1" xfId="0" applyFill="1" applyBorder="1" applyAlignment="1"/>
    <xf numFmtId="0" fontId="2" fillId="0" borderId="1" xfId="0" applyFont="1" applyBorder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11" fillId="0" borderId="0" xfId="0" applyFont="1"/>
    <xf numFmtId="164" fontId="0" fillId="0" borderId="0" xfId="0" applyNumberFormat="1"/>
    <xf numFmtId="0" fontId="2" fillId="0" borderId="0" xfId="0" applyFont="1" applyFill="1" applyBorder="1" applyAlignment="1">
      <alignment horizontal="center"/>
    </xf>
    <xf numFmtId="0" fontId="12" fillId="3" borderId="0" xfId="0" applyFont="1" applyFill="1"/>
    <xf numFmtId="0" fontId="0" fillId="0" borderId="1" xfId="0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shrinkToFit="1"/>
    </xf>
    <xf numFmtId="0" fontId="5" fillId="2" borderId="2" xfId="0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14" fillId="3" borderId="0" xfId="0" applyFont="1" applyFill="1"/>
    <xf numFmtId="0" fontId="13" fillId="5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6" xfId="0" applyFont="1" applyFill="1" applyBorder="1" applyAlignment="1">
      <alignment horizontal="right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center" shrinkToFit="1"/>
    </xf>
    <xf numFmtId="0" fontId="15" fillId="0" borderId="0" xfId="0" applyFont="1" applyAlignment="1">
      <alignment horizontal="center" shrinkToFit="1"/>
    </xf>
    <xf numFmtId="164" fontId="15" fillId="0" borderId="1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Fill="1" applyBorder="1"/>
    <xf numFmtId="2" fontId="2" fillId="0" borderId="0" xfId="0" applyNumberFormat="1" applyFont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shrinkToFit="1"/>
    </xf>
    <xf numFmtId="2" fontId="3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7" fillId="0" borderId="0" xfId="0" applyFont="1" applyAlignment="1"/>
    <xf numFmtId="0" fontId="7" fillId="0" borderId="0" xfId="0" applyFont="1"/>
    <xf numFmtId="4" fontId="5" fillId="0" borderId="0" xfId="0" applyNumberFormat="1" applyFont="1" applyFill="1" applyBorder="1" applyAlignment="1">
      <alignment horizontal="center"/>
    </xf>
    <xf numFmtId="2" fontId="16" fillId="0" borderId="7" xfId="0" applyNumberFormat="1" applyFont="1" applyFill="1" applyBorder="1" applyAlignment="1">
      <alignment horizontal="center"/>
    </xf>
    <xf numFmtId="2" fontId="9" fillId="0" borderId="7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2" fontId="9" fillId="2" borderId="7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3" fillId="2" borderId="7" xfId="0" applyNumberFormat="1" applyFont="1" applyFill="1" applyBorder="1" applyAlignment="1">
      <alignment horizontal="right"/>
    </xf>
    <xf numFmtId="0" fontId="8" fillId="0" borderId="1" xfId="0" applyFont="1" applyFill="1" applyBorder="1" applyAlignment="1"/>
    <xf numFmtId="0" fontId="8" fillId="0" borderId="0" xfId="0" applyFont="1" applyFill="1" applyBorder="1" applyAlignment="1"/>
    <xf numFmtId="2" fontId="5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shrinkToFit="1"/>
    </xf>
    <xf numFmtId="2" fontId="5" fillId="0" borderId="7" xfId="0" applyNumberFormat="1" applyFont="1" applyFill="1" applyBorder="1" applyAlignment="1">
      <alignment horizontal="right"/>
    </xf>
    <xf numFmtId="2" fontId="7" fillId="0" borderId="7" xfId="0" applyNumberFormat="1" applyFont="1" applyFill="1" applyBorder="1" applyAlignme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shrinkToFit="1"/>
    </xf>
    <xf numFmtId="164" fontId="2" fillId="0" borderId="0" xfId="0" applyNumberFormat="1" applyFont="1" applyAlignment="1">
      <alignment horizontal="right"/>
    </xf>
    <xf numFmtId="0" fontId="3" fillId="0" borderId="0" xfId="0" applyFont="1"/>
    <xf numFmtId="2" fontId="5" fillId="0" borderId="7" xfId="0" applyNumberFormat="1" applyFont="1" applyFill="1" applyBorder="1" applyAlignment="1"/>
    <xf numFmtId="164" fontId="6" fillId="0" borderId="9" xfId="0" applyNumberFormat="1" applyFont="1" applyFill="1" applyBorder="1" applyAlignment="1">
      <alignment horizontal="center" shrinkToFit="1"/>
    </xf>
    <xf numFmtId="164" fontId="10" fillId="0" borderId="10" xfId="0" applyNumberFormat="1" applyFont="1" applyFill="1" applyBorder="1" applyAlignment="1">
      <alignment horizontal="center" shrinkToFit="1"/>
    </xf>
    <xf numFmtId="2" fontId="5" fillId="0" borderId="11" xfId="0" applyNumberFormat="1" applyFont="1" applyFill="1" applyBorder="1" applyAlignment="1">
      <alignment horizontal="right"/>
    </xf>
    <xf numFmtId="2" fontId="5" fillId="0" borderId="12" xfId="0" applyNumberFormat="1" applyFont="1" applyFill="1" applyBorder="1" applyAlignment="1">
      <alignment horizontal="right"/>
    </xf>
    <xf numFmtId="2" fontId="7" fillId="0" borderId="11" xfId="0" applyNumberFormat="1" applyFont="1" applyFill="1" applyBorder="1" applyAlignment="1"/>
    <xf numFmtId="2" fontId="9" fillId="0" borderId="9" xfId="0" applyNumberFormat="1" applyFont="1" applyFill="1" applyBorder="1" applyAlignment="1">
      <alignment horizontal="right"/>
    </xf>
    <xf numFmtId="2" fontId="7" fillId="0" borderId="12" xfId="0" applyNumberFormat="1" applyFont="1" applyFill="1" applyBorder="1" applyAlignment="1"/>
    <xf numFmtId="2" fontId="9" fillId="0" borderId="10" xfId="0" applyNumberFormat="1" applyFont="1" applyFill="1" applyBorder="1" applyAlignment="1">
      <alignment horizontal="right"/>
    </xf>
    <xf numFmtId="2" fontId="5" fillId="0" borderId="11" xfId="0" applyNumberFormat="1" applyFont="1" applyFill="1" applyBorder="1" applyAlignment="1"/>
    <xf numFmtId="2" fontId="5" fillId="0" borderId="12" xfId="0" applyNumberFormat="1" applyFont="1" applyFill="1" applyBorder="1" applyAlignment="1"/>
    <xf numFmtId="2" fontId="5" fillId="0" borderId="5" xfId="0" applyNumberFormat="1" applyFont="1" applyFill="1" applyBorder="1" applyAlignment="1"/>
    <xf numFmtId="0" fontId="7" fillId="4" borderId="4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4" fontId="5" fillId="0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5" fillId="0" borderId="13" xfId="0" applyNumberFormat="1" applyFont="1" applyFill="1" applyBorder="1" applyAlignment="1"/>
    <xf numFmtId="0" fontId="13" fillId="0" borderId="0" xfId="0" applyFont="1" applyFill="1"/>
    <xf numFmtId="0" fontId="15" fillId="0" borderId="0" xfId="0" applyFont="1" applyFill="1" applyAlignment="1">
      <alignment horizontal="center" shrinkToFit="1"/>
    </xf>
    <xf numFmtId="0" fontId="15" fillId="0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shrinkToFit="1"/>
    </xf>
    <xf numFmtId="0" fontId="1" fillId="0" borderId="3" xfId="0" applyFont="1" applyFill="1" applyBorder="1"/>
    <xf numFmtId="0" fontId="1" fillId="0" borderId="1" xfId="0" applyFont="1" applyFill="1" applyBorder="1"/>
    <xf numFmtId="0" fontId="0" fillId="0" borderId="0" xfId="0" applyBorder="1"/>
    <xf numFmtId="0" fontId="26" fillId="0" borderId="14" xfId="0" applyFont="1" applyFill="1" applyBorder="1" applyAlignment="1">
      <alignment vertical="center"/>
    </xf>
    <xf numFmtId="164" fontId="15" fillId="0" borderId="7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2" fontId="5" fillId="0" borderId="13" xfId="0" applyNumberFormat="1" applyFont="1" applyFill="1" applyBorder="1" applyAlignment="1">
      <alignment horizontal="right"/>
    </xf>
    <xf numFmtId="164" fontId="1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/>
    <xf numFmtId="0" fontId="8" fillId="0" borderId="2" xfId="0" applyFont="1" applyFill="1" applyBorder="1" applyAlignment="1"/>
    <xf numFmtId="4" fontId="5" fillId="0" borderId="1" xfId="0" applyNumberFormat="1" applyFont="1" applyFill="1" applyBorder="1" applyAlignment="1">
      <alignment horizontal="right"/>
    </xf>
    <xf numFmtId="4" fontId="26" fillId="0" borderId="14" xfId="0" applyNumberFormat="1" applyFont="1" applyFill="1" applyBorder="1" applyAlignment="1">
      <alignment vertical="center"/>
    </xf>
    <xf numFmtId="0" fontId="3" fillId="0" borderId="0" xfId="0" applyFont="1" applyAlignment="1"/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shrinkToFit="1"/>
    </xf>
    <xf numFmtId="0" fontId="3" fillId="6" borderId="16" xfId="0" applyFont="1" applyFill="1" applyBorder="1" applyAlignment="1">
      <alignment vertical="center"/>
    </xf>
    <xf numFmtId="0" fontId="7" fillId="6" borderId="15" xfId="0" applyFont="1" applyFill="1" applyBorder="1" applyAlignment="1">
      <alignment horizontal="center" vertical="center" shrinkToFit="1"/>
    </xf>
    <xf numFmtId="0" fontId="16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right"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right" vertical="center"/>
    </xf>
    <xf numFmtId="0" fontId="2" fillId="6" borderId="20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3" fillId="6" borderId="15" xfId="0" applyFont="1" applyFill="1" applyBorder="1" applyAlignment="1">
      <alignment horizontal="center" vertical="center" shrinkToFit="1"/>
    </xf>
    <xf numFmtId="0" fontId="9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/>
    </xf>
    <xf numFmtId="0" fontId="19" fillId="7" borderId="2" xfId="0" applyFont="1" applyFill="1" applyBorder="1" applyAlignment="1"/>
    <xf numFmtId="0" fontId="7" fillId="7" borderId="2" xfId="0" applyFont="1" applyFill="1" applyBorder="1" applyAlignment="1">
      <alignment horizontal="center" vertical="center" shrinkToFit="1"/>
    </xf>
    <xf numFmtId="0" fontId="16" fillId="7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right" vertical="center"/>
    </xf>
    <xf numFmtId="0" fontId="9" fillId="7" borderId="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/>
    </xf>
    <xf numFmtId="2" fontId="9" fillId="7" borderId="9" xfId="0" applyNumberFormat="1" applyFont="1" applyFill="1" applyBorder="1" applyAlignment="1">
      <alignment horizontal="right"/>
    </xf>
    <xf numFmtId="2" fontId="9" fillId="7" borderId="10" xfId="0" applyNumberFormat="1" applyFont="1" applyFill="1" applyBorder="1" applyAlignment="1">
      <alignment horizontal="right"/>
    </xf>
    <xf numFmtId="0" fontId="20" fillId="7" borderId="2" xfId="0" applyFont="1" applyFill="1" applyBorder="1" applyAlignment="1">
      <alignment horizontal="center" shrinkToFit="1"/>
    </xf>
    <xf numFmtId="0" fontId="2" fillId="7" borderId="1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shrinkToFit="1"/>
    </xf>
    <xf numFmtId="0" fontId="6" fillId="0" borderId="23" xfId="0" applyFont="1" applyFill="1" applyBorder="1" applyAlignment="1">
      <alignment horizontal="center"/>
    </xf>
    <xf numFmtId="2" fontId="23" fillId="2" borderId="1" xfId="0" applyNumberFormat="1" applyFont="1" applyFill="1" applyBorder="1" applyAlignment="1">
      <alignment horizontal="right"/>
    </xf>
    <xf numFmtId="2" fontId="23" fillId="8" borderId="1" xfId="0" applyNumberFormat="1" applyFont="1" applyFill="1" applyBorder="1" applyAlignment="1">
      <alignment horizontal="right"/>
    </xf>
    <xf numFmtId="2" fontId="22" fillId="9" borderId="1" xfId="0" applyNumberFormat="1" applyFont="1" applyFill="1" applyBorder="1" applyAlignment="1">
      <alignment horizontal="center"/>
    </xf>
    <xf numFmtId="2" fontId="9" fillId="6" borderId="9" xfId="0" applyNumberFormat="1" applyFont="1" applyFill="1" applyBorder="1" applyAlignment="1">
      <alignment horizontal="right"/>
    </xf>
    <xf numFmtId="2" fontId="9" fillId="6" borderId="24" xfId="0" applyNumberFormat="1" applyFont="1" applyFill="1" applyBorder="1" applyAlignment="1">
      <alignment horizontal="right"/>
    </xf>
    <xf numFmtId="4" fontId="26" fillId="0" borderId="25" xfId="0" applyNumberFormat="1" applyFont="1" applyFill="1" applyBorder="1" applyAlignment="1">
      <alignment vertical="center"/>
    </xf>
    <xf numFmtId="2" fontId="23" fillId="2" borderId="2" xfId="0" applyNumberFormat="1" applyFont="1" applyFill="1" applyBorder="1" applyAlignment="1">
      <alignment horizontal="right"/>
    </xf>
    <xf numFmtId="2" fontId="23" fillId="8" borderId="2" xfId="0" applyNumberFormat="1" applyFont="1" applyFill="1" applyBorder="1" applyAlignment="1">
      <alignment horizontal="right"/>
    </xf>
    <xf numFmtId="2" fontId="22" fillId="9" borderId="2" xfId="0" applyNumberFormat="1" applyFont="1" applyFill="1" applyBorder="1" applyAlignment="1">
      <alignment horizontal="center"/>
    </xf>
    <xf numFmtId="0" fontId="15" fillId="6" borderId="20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/>
    </xf>
    <xf numFmtId="2" fontId="9" fillId="6" borderId="3" xfId="0" applyNumberFormat="1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64" fontId="5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shrinkToFit="1"/>
    </xf>
    <xf numFmtId="0" fontId="3" fillId="6" borderId="2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shrinkToFit="1"/>
    </xf>
    <xf numFmtId="0" fontId="6" fillId="0" borderId="2" xfId="0" applyFont="1" applyFill="1" applyBorder="1" applyAlignment="1">
      <alignment horizontal="center" shrinkToFit="1"/>
    </xf>
    <xf numFmtId="0" fontId="28" fillId="0" borderId="1" xfId="0" applyFont="1" applyBorder="1"/>
    <xf numFmtId="2" fontId="5" fillId="0" borderId="27" xfId="0" applyNumberFormat="1" applyFont="1" applyFill="1" applyBorder="1" applyAlignment="1"/>
    <xf numFmtId="0" fontId="7" fillId="6" borderId="13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left" shrinkToFit="1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shrinkToFit="1"/>
    </xf>
    <xf numFmtId="0" fontId="3" fillId="6" borderId="0" xfId="0" applyFont="1" applyFill="1" applyBorder="1" applyAlignment="1">
      <alignment vertical="center"/>
    </xf>
    <xf numFmtId="0" fontId="7" fillId="6" borderId="28" xfId="0" applyFont="1" applyFill="1" applyBorder="1" applyAlignment="1">
      <alignment horizontal="center" vertical="center"/>
    </xf>
    <xf numFmtId="0" fontId="29" fillId="6" borderId="22" xfId="0" applyFont="1" applyFill="1" applyBorder="1" applyAlignment="1">
      <alignment horizontal="center" vertical="center"/>
    </xf>
    <xf numFmtId="0" fontId="29" fillId="6" borderId="29" xfId="0" applyFont="1" applyFill="1" applyBorder="1" applyAlignment="1">
      <alignment horizontal="center" vertical="center"/>
    </xf>
    <xf numFmtId="0" fontId="29" fillId="6" borderId="21" xfId="0" applyFont="1" applyFill="1" applyBorder="1" applyAlignment="1">
      <alignment horizontal="center" vertical="center" shrinkToFit="1"/>
    </xf>
    <xf numFmtId="0" fontId="9" fillId="6" borderId="22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/>
    <xf numFmtId="0" fontId="5" fillId="0" borderId="13" xfId="0" applyFont="1" applyFill="1" applyBorder="1" applyAlignment="1">
      <alignment horizontal="center" shrinkToFi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right"/>
    </xf>
    <xf numFmtId="2" fontId="2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/>
    <xf numFmtId="4" fontId="8" fillId="0" borderId="1" xfId="0" applyNumberFormat="1" applyFont="1" applyFill="1" applyBorder="1" applyAlignment="1"/>
    <xf numFmtId="0" fontId="8" fillId="0" borderId="3" xfId="0" applyFont="1" applyFill="1" applyBorder="1" applyAlignment="1">
      <alignment horizontal="center"/>
    </xf>
    <xf numFmtId="4" fontId="8" fillId="0" borderId="11" xfId="0" applyNumberFormat="1" applyFont="1" applyFill="1" applyBorder="1" applyAlignment="1"/>
    <xf numFmtId="4" fontId="8" fillId="0" borderId="5" xfId="0" applyNumberFormat="1" applyFont="1" applyFill="1" applyBorder="1" applyAlignment="1"/>
    <xf numFmtId="0" fontId="8" fillId="0" borderId="9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shrinkToFit="1"/>
    </xf>
    <xf numFmtId="2" fontId="5" fillId="0" borderId="30" xfId="0" applyNumberFormat="1" applyFont="1" applyFill="1" applyBorder="1" applyAlignment="1">
      <alignment horizontal="right"/>
    </xf>
    <xf numFmtId="0" fontId="8" fillId="0" borderId="9" xfId="0" applyFont="1" applyFill="1" applyBorder="1" applyAlignment="1"/>
    <xf numFmtId="0" fontId="8" fillId="0" borderId="3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0" fillId="0" borderId="9" xfId="0" applyBorder="1" applyAlignment="1">
      <alignment horizontal="center" shrinkToFit="1"/>
    </xf>
    <xf numFmtId="4" fontId="8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right"/>
    </xf>
    <xf numFmtId="2" fontId="5" fillId="3" borderId="27" xfId="0" applyNumberFormat="1" applyFont="1" applyFill="1" applyBorder="1" applyAlignment="1"/>
    <xf numFmtId="2" fontId="5" fillId="3" borderId="11" xfId="0" applyNumberFormat="1" applyFont="1" applyFill="1" applyBorder="1" applyAlignment="1"/>
    <xf numFmtId="4" fontId="8" fillId="0" borderId="11" xfId="0" applyNumberFormat="1" applyFont="1" applyFill="1" applyBorder="1" applyAlignment="1">
      <alignment horizontal="center"/>
    </xf>
    <xf numFmtId="4" fontId="5" fillId="0" borderId="11" xfId="0" applyNumberFormat="1" applyFont="1" applyFill="1" applyBorder="1" applyAlignment="1">
      <alignment horizontal="right"/>
    </xf>
    <xf numFmtId="2" fontId="29" fillId="6" borderId="9" xfId="0" applyNumberFormat="1" applyFont="1" applyFill="1" applyBorder="1" applyAlignment="1">
      <alignment horizontal="right"/>
    </xf>
    <xf numFmtId="4" fontId="8" fillId="0" borderId="27" xfId="0" applyNumberFormat="1" applyFont="1" applyFill="1" applyBorder="1" applyAlignment="1"/>
    <xf numFmtId="4" fontId="5" fillId="0" borderId="11" xfId="0" applyNumberFormat="1" applyFont="1" applyFill="1" applyBorder="1" applyAlignment="1"/>
    <xf numFmtId="4" fontId="5" fillId="0" borderId="1" xfId="0" applyNumberFormat="1" applyFont="1" applyFill="1" applyBorder="1" applyAlignment="1"/>
    <xf numFmtId="2" fontId="5" fillId="3" borderId="5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23" fillId="0" borderId="1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shrinkToFit="1"/>
    </xf>
    <xf numFmtId="0" fontId="2" fillId="7" borderId="30" xfId="0" applyFont="1" applyFill="1" applyBorder="1" applyAlignment="1">
      <alignment horizontal="center"/>
    </xf>
    <xf numFmtId="164" fontId="6" fillId="0" borderId="24" xfId="0" applyNumberFormat="1" applyFont="1" applyFill="1" applyBorder="1" applyAlignment="1">
      <alignment horizontal="center" shrinkToFit="1"/>
    </xf>
    <xf numFmtId="2" fontId="5" fillId="0" borderId="30" xfId="0" applyNumberFormat="1" applyFont="1" applyFill="1" applyBorder="1" applyAlignment="1"/>
    <xf numFmtId="0" fontId="23" fillId="0" borderId="1" xfId="0" applyFont="1" applyBorder="1" applyAlignment="1">
      <alignment horizontal="center" shrinkToFit="1"/>
    </xf>
    <xf numFmtId="2" fontId="23" fillId="2" borderId="0" xfId="0" applyNumberFormat="1" applyFont="1" applyFill="1" applyBorder="1" applyAlignment="1">
      <alignment horizontal="right"/>
    </xf>
    <xf numFmtId="2" fontId="23" fillId="8" borderId="0" xfId="0" applyNumberFormat="1" applyFont="1" applyFill="1" applyBorder="1" applyAlignment="1">
      <alignment horizontal="right"/>
    </xf>
    <xf numFmtId="2" fontId="22" fillId="9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/>
    <xf numFmtId="0" fontId="8" fillId="0" borderId="3" xfId="0" applyFont="1" applyFill="1" applyBorder="1" applyAlignment="1"/>
    <xf numFmtId="0" fontId="8" fillId="0" borderId="11" xfId="0" applyFont="1" applyFill="1" applyBorder="1" applyAlignment="1"/>
    <xf numFmtId="2" fontId="8" fillId="0" borderId="1" xfId="0" applyNumberFormat="1" applyFont="1" applyFill="1" applyBorder="1" applyAlignment="1">
      <alignment shrinkToFit="1"/>
    </xf>
    <xf numFmtId="2" fontId="8" fillId="0" borderId="11" xfId="0" applyNumberFormat="1" applyFont="1" applyFill="1" applyBorder="1" applyAlignment="1"/>
    <xf numFmtId="0" fontId="7" fillId="6" borderId="1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2" fontId="3" fillId="7" borderId="17" xfId="0" applyNumberFormat="1" applyFont="1" applyFill="1" applyBorder="1" applyAlignment="1">
      <alignment horizontal="center" vertical="center" wrapText="1"/>
    </xf>
    <xf numFmtId="2" fontId="3" fillId="7" borderId="18" xfId="0" applyNumberFormat="1" applyFont="1" applyFill="1" applyBorder="1" applyAlignment="1">
      <alignment horizontal="center" vertical="center" wrapText="1"/>
    </xf>
    <xf numFmtId="2" fontId="3" fillId="7" borderId="19" xfId="0" applyNumberFormat="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2" fontId="27" fillId="9" borderId="13" xfId="0" applyNumberFormat="1" applyFont="1" applyFill="1" applyBorder="1" applyAlignment="1">
      <alignment horizontal="center" vertical="center" wrapText="1"/>
    </xf>
    <xf numFmtId="2" fontId="27" fillId="9" borderId="2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29" fillId="6" borderId="15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2" fontId="27" fillId="9" borderId="32" xfId="0" applyNumberFormat="1" applyFont="1" applyFill="1" applyBorder="1" applyAlignment="1">
      <alignment horizontal="center" vertical="center" wrapText="1"/>
    </xf>
    <xf numFmtId="2" fontId="27" fillId="9" borderId="35" xfId="0" applyNumberFormat="1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2" fontId="27" fillId="9" borderId="1" xfId="0" applyNumberFormat="1" applyFont="1" applyFill="1" applyBorder="1" applyAlignment="1">
      <alignment horizontal="center" vertical="center" wrapText="1"/>
    </xf>
    <xf numFmtId="164" fontId="3" fillId="6" borderId="13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6" borderId="28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right"/>
    </xf>
    <xf numFmtId="0" fontId="10" fillId="6" borderId="13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right"/>
    </xf>
    <xf numFmtId="2" fontId="3" fillId="7" borderId="24" xfId="0" applyNumberFormat="1" applyFont="1" applyFill="1" applyBorder="1" applyAlignment="1">
      <alignment horizontal="center" vertical="center" wrapText="1"/>
    </xf>
    <xf numFmtId="2" fontId="3" fillId="7" borderId="26" xfId="0" applyNumberFormat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40004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6CCFF"/>
      <rgbColor rgb="0066FFFF"/>
      <rgbColor rgb="00FFCCCC"/>
      <rgbColor rgb="0099CCFF"/>
      <rgbColor rgb="00FFEB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9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9.png"/><Relationship Id="rId4" Type="http://schemas.openxmlformats.org/officeDocument/2006/relationships/image" Target="../media/image10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9.png"/><Relationship Id="rId4" Type="http://schemas.openxmlformats.org/officeDocument/2006/relationships/image" Target="../media/image10.png"/><Relationship Id="rId9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9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0</xdr:row>
      <xdr:rowOff>0</xdr:rowOff>
    </xdr:from>
    <xdr:to>
      <xdr:col>16</xdr:col>
      <xdr:colOff>419100</xdr:colOff>
      <xdr:row>0</xdr:row>
      <xdr:rowOff>0</xdr:rowOff>
    </xdr:to>
    <xdr:pic>
      <xdr:nvPicPr>
        <xdr:cNvPr id="2049" name="Picture 2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0450" y="0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209550</xdr:colOff>
      <xdr:row>0</xdr:row>
      <xdr:rowOff>0</xdr:rowOff>
    </xdr:from>
    <xdr:to>
      <xdr:col>17</xdr:col>
      <xdr:colOff>381000</xdr:colOff>
      <xdr:row>0</xdr:row>
      <xdr:rowOff>0</xdr:rowOff>
    </xdr:to>
    <xdr:pic>
      <xdr:nvPicPr>
        <xdr:cNvPr id="2050" name="Picture 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00975" y="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152400</xdr:colOff>
      <xdr:row>0</xdr:row>
      <xdr:rowOff>0</xdr:rowOff>
    </xdr:from>
    <xdr:to>
      <xdr:col>19</xdr:col>
      <xdr:colOff>419100</xdr:colOff>
      <xdr:row>0</xdr:row>
      <xdr:rowOff>0</xdr:rowOff>
    </xdr:to>
    <xdr:pic>
      <xdr:nvPicPr>
        <xdr:cNvPr id="2051" name="Picture 4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248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</xdr:row>
      <xdr:rowOff>0</xdr:rowOff>
    </xdr:from>
    <xdr:to>
      <xdr:col>17</xdr:col>
      <xdr:colOff>381000</xdr:colOff>
      <xdr:row>1</xdr:row>
      <xdr:rowOff>0</xdr:rowOff>
    </xdr:to>
    <xdr:pic>
      <xdr:nvPicPr>
        <xdr:cNvPr id="2052" name="Picture 3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</xdr:row>
      <xdr:rowOff>0</xdr:rowOff>
    </xdr:from>
    <xdr:to>
      <xdr:col>17</xdr:col>
      <xdr:colOff>381000</xdr:colOff>
      <xdr:row>1</xdr:row>
      <xdr:rowOff>0</xdr:rowOff>
    </xdr:to>
    <xdr:pic>
      <xdr:nvPicPr>
        <xdr:cNvPr id="2053" name="Picture 4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</xdr:row>
      <xdr:rowOff>0</xdr:rowOff>
    </xdr:from>
    <xdr:to>
      <xdr:col>17</xdr:col>
      <xdr:colOff>381000</xdr:colOff>
      <xdr:row>1</xdr:row>
      <xdr:rowOff>0</xdr:rowOff>
    </xdr:to>
    <xdr:pic>
      <xdr:nvPicPr>
        <xdr:cNvPr id="2054" name="Picture 5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53</xdr:row>
      <xdr:rowOff>0</xdr:rowOff>
    </xdr:from>
    <xdr:to>
      <xdr:col>16</xdr:col>
      <xdr:colOff>419100</xdr:colOff>
      <xdr:row>53</xdr:row>
      <xdr:rowOff>0</xdr:rowOff>
    </xdr:to>
    <xdr:pic>
      <xdr:nvPicPr>
        <xdr:cNvPr id="2055" name="Picture 158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72350" y="215265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171450</xdr:colOff>
      <xdr:row>53</xdr:row>
      <xdr:rowOff>0</xdr:rowOff>
    </xdr:from>
    <xdr:to>
      <xdr:col>17</xdr:col>
      <xdr:colOff>381000</xdr:colOff>
      <xdr:row>53</xdr:row>
      <xdr:rowOff>0</xdr:rowOff>
    </xdr:to>
    <xdr:pic>
      <xdr:nvPicPr>
        <xdr:cNvPr id="2056" name="Picture 15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62875" y="215265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53</xdr:row>
      <xdr:rowOff>0</xdr:rowOff>
    </xdr:from>
    <xdr:to>
      <xdr:col>19</xdr:col>
      <xdr:colOff>447675</xdr:colOff>
      <xdr:row>53</xdr:row>
      <xdr:rowOff>0</xdr:rowOff>
    </xdr:to>
    <xdr:pic>
      <xdr:nvPicPr>
        <xdr:cNvPr id="2057" name="Picture 160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81975" y="215265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53</xdr:row>
      <xdr:rowOff>0</xdr:rowOff>
    </xdr:from>
    <xdr:to>
      <xdr:col>16</xdr:col>
      <xdr:colOff>419100</xdr:colOff>
      <xdr:row>53</xdr:row>
      <xdr:rowOff>0</xdr:rowOff>
    </xdr:to>
    <xdr:pic>
      <xdr:nvPicPr>
        <xdr:cNvPr id="2058" name="Picture 161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53300" y="215265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180975</xdr:colOff>
      <xdr:row>53</xdr:row>
      <xdr:rowOff>0</xdr:rowOff>
    </xdr:from>
    <xdr:to>
      <xdr:col>17</xdr:col>
      <xdr:colOff>381000</xdr:colOff>
      <xdr:row>53</xdr:row>
      <xdr:rowOff>0</xdr:rowOff>
    </xdr:to>
    <xdr:pic>
      <xdr:nvPicPr>
        <xdr:cNvPr id="2059" name="Picture 16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72400" y="2152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200025</xdr:colOff>
      <xdr:row>53</xdr:row>
      <xdr:rowOff>0</xdr:rowOff>
    </xdr:from>
    <xdr:to>
      <xdr:col>19</xdr:col>
      <xdr:colOff>438150</xdr:colOff>
      <xdr:row>53</xdr:row>
      <xdr:rowOff>0</xdr:rowOff>
    </xdr:to>
    <xdr:pic>
      <xdr:nvPicPr>
        <xdr:cNvPr id="2060" name="Picture 163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72450" y="215265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53</xdr:row>
      <xdr:rowOff>0</xdr:rowOff>
    </xdr:from>
    <xdr:to>
      <xdr:col>16</xdr:col>
      <xdr:colOff>419100</xdr:colOff>
      <xdr:row>53</xdr:row>
      <xdr:rowOff>0</xdr:rowOff>
    </xdr:to>
    <xdr:pic>
      <xdr:nvPicPr>
        <xdr:cNvPr id="2061" name="Picture 164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21526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53</xdr:row>
      <xdr:rowOff>0</xdr:rowOff>
    </xdr:from>
    <xdr:to>
      <xdr:col>17</xdr:col>
      <xdr:colOff>381000</xdr:colOff>
      <xdr:row>53</xdr:row>
      <xdr:rowOff>0</xdr:rowOff>
    </xdr:to>
    <xdr:pic>
      <xdr:nvPicPr>
        <xdr:cNvPr id="2062" name="Picture 1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215265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53</xdr:row>
      <xdr:rowOff>0</xdr:rowOff>
    </xdr:from>
    <xdr:to>
      <xdr:col>19</xdr:col>
      <xdr:colOff>514350</xdr:colOff>
      <xdr:row>53</xdr:row>
      <xdr:rowOff>0</xdr:rowOff>
    </xdr:to>
    <xdr:pic>
      <xdr:nvPicPr>
        <xdr:cNvPr id="2063" name="Picture 166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21526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53</xdr:row>
      <xdr:rowOff>0</xdr:rowOff>
    </xdr:from>
    <xdr:to>
      <xdr:col>16</xdr:col>
      <xdr:colOff>419100</xdr:colOff>
      <xdr:row>53</xdr:row>
      <xdr:rowOff>0</xdr:rowOff>
    </xdr:to>
    <xdr:pic>
      <xdr:nvPicPr>
        <xdr:cNvPr id="2064" name="Picture 168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21526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53</xdr:row>
      <xdr:rowOff>0</xdr:rowOff>
    </xdr:from>
    <xdr:to>
      <xdr:col>17</xdr:col>
      <xdr:colOff>381000</xdr:colOff>
      <xdr:row>53</xdr:row>
      <xdr:rowOff>0</xdr:rowOff>
    </xdr:to>
    <xdr:pic>
      <xdr:nvPicPr>
        <xdr:cNvPr id="2065" name="Picture 16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215265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53</xdr:row>
      <xdr:rowOff>0</xdr:rowOff>
    </xdr:from>
    <xdr:to>
      <xdr:col>19</xdr:col>
      <xdr:colOff>514350</xdr:colOff>
      <xdr:row>53</xdr:row>
      <xdr:rowOff>0</xdr:rowOff>
    </xdr:to>
    <xdr:pic>
      <xdr:nvPicPr>
        <xdr:cNvPr id="2066" name="Picture 170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21526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53</xdr:row>
      <xdr:rowOff>0</xdr:rowOff>
    </xdr:from>
    <xdr:to>
      <xdr:col>16</xdr:col>
      <xdr:colOff>419100</xdr:colOff>
      <xdr:row>53</xdr:row>
      <xdr:rowOff>0</xdr:rowOff>
    </xdr:to>
    <xdr:pic>
      <xdr:nvPicPr>
        <xdr:cNvPr id="2067" name="Picture 171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21526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53</xdr:row>
      <xdr:rowOff>0</xdr:rowOff>
    </xdr:from>
    <xdr:to>
      <xdr:col>17</xdr:col>
      <xdr:colOff>381000</xdr:colOff>
      <xdr:row>53</xdr:row>
      <xdr:rowOff>0</xdr:rowOff>
    </xdr:to>
    <xdr:pic>
      <xdr:nvPicPr>
        <xdr:cNvPr id="2068" name="Picture 17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215265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53</xdr:row>
      <xdr:rowOff>0</xdr:rowOff>
    </xdr:from>
    <xdr:to>
      <xdr:col>19</xdr:col>
      <xdr:colOff>514350</xdr:colOff>
      <xdr:row>53</xdr:row>
      <xdr:rowOff>0</xdr:rowOff>
    </xdr:to>
    <xdr:pic>
      <xdr:nvPicPr>
        <xdr:cNvPr id="2069" name="Picture 173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21526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53</xdr:row>
      <xdr:rowOff>0</xdr:rowOff>
    </xdr:from>
    <xdr:to>
      <xdr:col>16</xdr:col>
      <xdr:colOff>419100</xdr:colOff>
      <xdr:row>53</xdr:row>
      <xdr:rowOff>0</xdr:rowOff>
    </xdr:to>
    <xdr:pic>
      <xdr:nvPicPr>
        <xdr:cNvPr id="2070" name="Picture 174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21526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53</xdr:row>
      <xdr:rowOff>0</xdr:rowOff>
    </xdr:from>
    <xdr:to>
      <xdr:col>17</xdr:col>
      <xdr:colOff>381000</xdr:colOff>
      <xdr:row>53</xdr:row>
      <xdr:rowOff>0</xdr:rowOff>
    </xdr:to>
    <xdr:pic>
      <xdr:nvPicPr>
        <xdr:cNvPr id="2071" name="Picture 17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215265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53</xdr:row>
      <xdr:rowOff>0</xdr:rowOff>
    </xdr:from>
    <xdr:to>
      <xdr:col>19</xdr:col>
      <xdr:colOff>514350</xdr:colOff>
      <xdr:row>53</xdr:row>
      <xdr:rowOff>0</xdr:rowOff>
    </xdr:to>
    <xdr:pic>
      <xdr:nvPicPr>
        <xdr:cNvPr id="2072" name="Picture 176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215265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68</xdr:row>
      <xdr:rowOff>0</xdr:rowOff>
    </xdr:from>
    <xdr:to>
      <xdr:col>17</xdr:col>
      <xdr:colOff>381000</xdr:colOff>
      <xdr:row>68</xdr:row>
      <xdr:rowOff>0</xdr:rowOff>
    </xdr:to>
    <xdr:pic>
      <xdr:nvPicPr>
        <xdr:cNvPr id="2073" name="Picture 21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520065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68</xdr:row>
      <xdr:rowOff>0</xdr:rowOff>
    </xdr:from>
    <xdr:to>
      <xdr:col>17</xdr:col>
      <xdr:colOff>381000</xdr:colOff>
      <xdr:row>68</xdr:row>
      <xdr:rowOff>0</xdr:rowOff>
    </xdr:to>
    <xdr:pic>
      <xdr:nvPicPr>
        <xdr:cNvPr id="2074" name="Picture 21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520065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68</xdr:row>
      <xdr:rowOff>0</xdr:rowOff>
    </xdr:from>
    <xdr:to>
      <xdr:col>17</xdr:col>
      <xdr:colOff>381000</xdr:colOff>
      <xdr:row>68</xdr:row>
      <xdr:rowOff>0</xdr:rowOff>
    </xdr:to>
    <xdr:pic>
      <xdr:nvPicPr>
        <xdr:cNvPr id="2075" name="Picture 21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520065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68</xdr:row>
      <xdr:rowOff>0</xdr:rowOff>
    </xdr:from>
    <xdr:to>
      <xdr:col>17</xdr:col>
      <xdr:colOff>381000</xdr:colOff>
      <xdr:row>68</xdr:row>
      <xdr:rowOff>0</xdr:rowOff>
    </xdr:to>
    <xdr:pic>
      <xdr:nvPicPr>
        <xdr:cNvPr id="2076" name="Picture 22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520065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95250</xdr:colOff>
      <xdr:row>184</xdr:row>
      <xdr:rowOff>0</xdr:rowOff>
    </xdr:from>
    <xdr:to>
      <xdr:col>13</xdr:col>
      <xdr:colOff>361950</xdr:colOff>
      <xdr:row>184</xdr:row>
      <xdr:rowOff>0</xdr:rowOff>
    </xdr:to>
    <xdr:pic>
      <xdr:nvPicPr>
        <xdr:cNvPr id="2077" name="Picture 290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62700" y="12992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152400</xdr:colOff>
      <xdr:row>184</xdr:row>
      <xdr:rowOff>0</xdr:rowOff>
    </xdr:from>
    <xdr:to>
      <xdr:col>10</xdr:col>
      <xdr:colOff>38100</xdr:colOff>
      <xdr:row>184</xdr:row>
      <xdr:rowOff>0</xdr:rowOff>
    </xdr:to>
    <xdr:pic>
      <xdr:nvPicPr>
        <xdr:cNvPr id="2078" name="Picture 29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0" y="12992100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184</xdr:row>
      <xdr:rowOff>0</xdr:rowOff>
    </xdr:from>
    <xdr:to>
      <xdr:col>17</xdr:col>
      <xdr:colOff>342900</xdr:colOff>
      <xdr:row>184</xdr:row>
      <xdr:rowOff>0</xdr:rowOff>
    </xdr:to>
    <xdr:pic>
      <xdr:nvPicPr>
        <xdr:cNvPr id="2079" name="Picture 292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667625" y="12992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95250</xdr:colOff>
      <xdr:row>184</xdr:row>
      <xdr:rowOff>0</xdr:rowOff>
    </xdr:from>
    <xdr:to>
      <xdr:col>13</xdr:col>
      <xdr:colOff>361950</xdr:colOff>
      <xdr:row>184</xdr:row>
      <xdr:rowOff>0</xdr:rowOff>
    </xdr:to>
    <xdr:pic>
      <xdr:nvPicPr>
        <xdr:cNvPr id="2080" name="Picture 315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62700" y="12992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184</xdr:row>
      <xdr:rowOff>0</xdr:rowOff>
    </xdr:from>
    <xdr:to>
      <xdr:col>9</xdr:col>
      <xdr:colOff>276225</xdr:colOff>
      <xdr:row>184</xdr:row>
      <xdr:rowOff>0</xdr:rowOff>
    </xdr:to>
    <xdr:pic>
      <xdr:nvPicPr>
        <xdr:cNvPr id="2081" name="Picture 31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05375" y="12992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184</xdr:row>
      <xdr:rowOff>0</xdr:rowOff>
    </xdr:from>
    <xdr:to>
      <xdr:col>17</xdr:col>
      <xdr:colOff>342900</xdr:colOff>
      <xdr:row>184</xdr:row>
      <xdr:rowOff>0</xdr:rowOff>
    </xdr:to>
    <xdr:pic>
      <xdr:nvPicPr>
        <xdr:cNvPr id="2082" name="Picture 317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667625" y="12992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107</xdr:row>
      <xdr:rowOff>0</xdr:rowOff>
    </xdr:from>
    <xdr:to>
      <xdr:col>16</xdr:col>
      <xdr:colOff>419100</xdr:colOff>
      <xdr:row>107</xdr:row>
      <xdr:rowOff>0</xdr:rowOff>
    </xdr:to>
    <xdr:pic>
      <xdr:nvPicPr>
        <xdr:cNvPr id="2083" name="Picture 327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72350" y="8543925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171450</xdr:colOff>
      <xdr:row>107</xdr:row>
      <xdr:rowOff>0</xdr:rowOff>
    </xdr:from>
    <xdr:to>
      <xdr:col>17</xdr:col>
      <xdr:colOff>381000</xdr:colOff>
      <xdr:row>107</xdr:row>
      <xdr:rowOff>0</xdr:rowOff>
    </xdr:to>
    <xdr:pic>
      <xdr:nvPicPr>
        <xdr:cNvPr id="2084" name="Picture 32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62875" y="8543925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107</xdr:row>
      <xdr:rowOff>0</xdr:rowOff>
    </xdr:from>
    <xdr:to>
      <xdr:col>19</xdr:col>
      <xdr:colOff>447675</xdr:colOff>
      <xdr:row>107</xdr:row>
      <xdr:rowOff>0</xdr:rowOff>
    </xdr:to>
    <xdr:pic>
      <xdr:nvPicPr>
        <xdr:cNvPr id="2085" name="Picture 329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81975" y="85439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107</xdr:row>
      <xdr:rowOff>0</xdr:rowOff>
    </xdr:from>
    <xdr:to>
      <xdr:col>16</xdr:col>
      <xdr:colOff>419100</xdr:colOff>
      <xdr:row>107</xdr:row>
      <xdr:rowOff>0</xdr:rowOff>
    </xdr:to>
    <xdr:pic>
      <xdr:nvPicPr>
        <xdr:cNvPr id="2086" name="Picture 330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53300" y="85439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180975</xdr:colOff>
      <xdr:row>107</xdr:row>
      <xdr:rowOff>0</xdr:rowOff>
    </xdr:from>
    <xdr:to>
      <xdr:col>17</xdr:col>
      <xdr:colOff>381000</xdr:colOff>
      <xdr:row>107</xdr:row>
      <xdr:rowOff>0</xdr:rowOff>
    </xdr:to>
    <xdr:pic>
      <xdr:nvPicPr>
        <xdr:cNvPr id="2087" name="Picture 33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72400" y="85439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200025</xdr:colOff>
      <xdr:row>107</xdr:row>
      <xdr:rowOff>0</xdr:rowOff>
    </xdr:from>
    <xdr:to>
      <xdr:col>19</xdr:col>
      <xdr:colOff>438150</xdr:colOff>
      <xdr:row>107</xdr:row>
      <xdr:rowOff>0</xdr:rowOff>
    </xdr:to>
    <xdr:pic>
      <xdr:nvPicPr>
        <xdr:cNvPr id="2088" name="Picture 332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72450" y="85439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107</xdr:row>
      <xdr:rowOff>0</xdr:rowOff>
    </xdr:from>
    <xdr:to>
      <xdr:col>16</xdr:col>
      <xdr:colOff>419100</xdr:colOff>
      <xdr:row>107</xdr:row>
      <xdr:rowOff>0</xdr:rowOff>
    </xdr:to>
    <xdr:pic>
      <xdr:nvPicPr>
        <xdr:cNvPr id="2089" name="Picture 333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85439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107</xdr:row>
      <xdr:rowOff>0</xdr:rowOff>
    </xdr:from>
    <xdr:to>
      <xdr:col>17</xdr:col>
      <xdr:colOff>381000</xdr:colOff>
      <xdr:row>107</xdr:row>
      <xdr:rowOff>0</xdr:rowOff>
    </xdr:to>
    <xdr:pic>
      <xdr:nvPicPr>
        <xdr:cNvPr id="2090" name="Picture 33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85439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107</xdr:row>
      <xdr:rowOff>0</xdr:rowOff>
    </xdr:from>
    <xdr:to>
      <xdr:col>19</xdr:col>
      <xdr:colOff>514350</xdr:colOff>
      <xdr:row>107</xdr:row>
      <xdr:rowOff>0</xdr:rowOff>
    </xdr:to>
    <xdr:pic>
      <xdr:nvPicPr>
        <xdr:cNvPr id="2091" name="Picture 335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8543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107</xdr:row>
      <xdr:rowOff>0</xdr:rowOff>
    </xdr:from>
    <xdr:to>
      <xdr:col>16</xdr:col>
      <xdr:colOff>419100</xdr:colOff>
      <xdr:row>107</xdr:row>
      <xdr:rowOff>0</xdr:rowOff>
    </xdr:to>
    <xdr:pic>
      <xdr:nvPicPr>
        <xdr:cNvPr id="2092" name="Picture 336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85439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107</xdr:row>
      <xdr:rowOff>0</xdr:rowOff>
    </xdr:from>
    <xdr:to>
      <xdr:col>17</xdr:col>
      <xdr:colOff>381000</xdr:colOff>
      <xdr:row>107</xdr:row>
      <xdr:rowOff>0</xdr:rowOff>
    </xdr:to>
    <xdr:pic>
      <xdr:nvPicPr>
        <xdr:cNvPr id="2093" name="Picture 33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85439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107</xdr:row>
      <xdr:rowOff>0</xdr:rowOff>
    </xdr:from>
    <xdr:to>
      <xdr:col>19</xdr:col>
      <xdr:colOff>514350</xdr:colOff>
      <xdr:row>107</xdr:row>
      <xdr:rowOff>0</xdr:rowOff>
    </xdr:to>
    <xdr:pic>
      <xdr:nvPicPr>
        <xdr:cNvPr id="2094" name="Picture 338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8543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107</xdr:row>
      <xdr:rowOff>0</xdr:rowOff>
    </xdr:from>
    <xdr:to>
      <xdr:col>16</xdr:col>
      <xdr:colOff>419100</xdr:colOff>
      <xdr:row>107</xdr:row>
      <xdr:rowOff>0</xdr:rowOff>
    </xdr:to>
    <xdr:pic>
      <xdr:nvPicPr>
        <xdr:cNvPr id="2095" name="Picture 339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85439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107</xdr:row>
      <xdr:rowOff>0</xdr:rowOff>
    </xdr:from>
    <xdr:to>
      <xdr:col>17</xdr:col>
      <xdr:colOff>381000</xdr:colOff>
      <xdr:row>107</xdr:row>
      <xdr:rowOff>0</xdr:rowOff>
    </xdr:to>
    <xdr:pic>
      <xdr:nvPicPr>
        <xdr:cNvPr id="2096" name="Picture 34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85439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107</xdr:row>
      <xdr:rowOff>0</xdr:rowOff>
    </xdr:from>
    <xdr:to>
      <xdr:col>19</xdr:col>
      <xdr:colOff>514350</xdr:colOff>
      <xdr:row>107</xdr:row>
      <xdr:rowOff>0</xdr:rowOff>
    </xdr:to>
    <xdr:pic>
      <xdr:nvPicPr>
        <xdr:cNvPr id="2097" name="Picture 341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8543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107</xdr:row>
      <xdr:rowOff>0</xdr:rowOff>
    </xdr:from>
    <xdr:to>
      <xdr:col>16</xdr:col>
      <xdr:colOff>419100</xdr:colOff>
      <xdr:row>107</xdr:row>
      <xdr:rowOff>0</xdr:rowOff>
    </xdr:to>
    <xdr:pic>
      <xdr:nvPicPr>
        <xdr:cNvPr id="2098" name="Picture 342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85439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107</xdr:row>
      <xdr:rowOff>0</xdr:rowOff>
    </xdr:from>
    <xdr:to>
      <xdr:col>17</xdr:col>
      <xdr:colOff>381000</xdr:colOff>
      <xdr:row>107</xdr:row>
      <xdr:rowOff>0</xdr:rowOff>
    </xdr:to>
    <xdr:pic>
      <xdr:nvPicPr>
        <xdr:cNvPr id="2099" name="Picture 34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85439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107</xdr:row>
      <xdr:rowOff>0</xdr:rowOff>
    </xdr:from>
    <xdr:to>
      <xdr:col>19</xdr:col>
      <xdr:colOff>514350</xdr:colOff>
      <xdr:row>107</xdr:row>
      <xdr:rowOff>0</xdr:rowOff>
    </xdr:to>
    <xdr:pic>
      <xdr:nvPicPr>
        <xdr:cNvPr id="2100" name="Picture 344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85439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4</xdr:row>
      <xdr:rowOff>0</xdr:rowOff>
    </xdr:from>
    <xdr:to>
      <xdr:col>17</xdr:col>
      <xdr:colOff>381000</xdr:colOff>
      <xdr:row>4</xdr:row>
      <xdr:rowOff>0</xdr:rowOff>
    </xdr:to>
    <xdr:pic>
      <xdr:nvPicPr>
        <xdr:cNvPr id="2101" name="Picture 35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4</xdr:row>
      <xdr:rowOff>0</xdr:rowOff>
    </xdr:from>
    <xdr:to>
      <xdr:col>17</xdr:col>
      <xdr:colOff>381000</xdr:colOff>
      <xdr:row>4</xdr:row>
      <xdr:rowOff>0</xdr:rowOff>
    </xdr:to>
    <xdr:pic>
      <xdr:nvPicPr>
        <xdr:cNvPr id="2102" name="Picture 35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4</xdr:row>
      <xdr:rowOff>0</xdr:rowOff>
    </xdr:from>
    <xdr:to>
      <xdr:col>17</xdr:col>
      <xdr:colOff>381000</xdr:colOff>
      <xdr:row>4</xdr:row>
      <xdr:rowOff>0</xdr:rowOff>
    </xdr:to>
    <xdr:pic>
      <xdr:nvPicPr>
        <xdr:cNvPr id="2103" name="Picture 35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4</xdr:row>
      <xdr:rowOff>0</xdr:rowOff>
    </xdr:from>
    <xdr:to>
      <xdr:col>17</xdr:col>
      <xdr:colOff>381000</xdr:colOff>
      <xdr:row>4</xdr:row>
      <xdr:rowOff>0</xdr:rowOff>
    </xdr:to>
    <xdr:pic>
      <xdr:nvPicPr>
        <xdr:cNvPr id="2104" name="Picture 35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4</xdr:row>
      <xdr:rowOff>0</xdr:rowOff>
    </xdr:from>
    <xdr:to>
      <xdr:col>17</xdr:col>
      <xdr:colOff>381000</xdr:colOff>
      <xdr:row>4</xdr:row>
      <xdr:rowOff>0</xdr:rowOff>
    </xdr:to>
    <xdr:pic>
      <xdr:nvPicPr>
        <xdr:cNvPr id="2105" name="Picture 36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4</xdr:row>
      <xdr:rowOff>0</xdr:rowOff>
    </xdr:from>
    <xdr:to>
      <xdr:col>17</xdr:col>
      <xdr:colOff>381000</xdr:colOff>
      <xdr:row>4</xdr:row>
      <xdr:rowOff>0</xdr:rowOff>
    </xdr:to>
    <xdr:pic>
      <xdr:nvPicPr>
        <xdr:cNvPr id="2106" name="Picture 36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07" name="Picture 36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08" name="Picture 36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09" name="Picture 36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10" name="Picture 37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11" name="Picture 37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12" name="Picture 37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13" name="Picture 38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14" name="Picture 38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15" name="Picture 38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16" name="Picture 38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17" name="Picture 38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9</xdr:row>
      <xdr:rowOff>0</xdr:rowOff>
    </xdr:from>
    <xdr:to>
      <xdr:col>17</xdr:col>
      <xdr:colOff>381000</xdr:colOff>
      <xdr:row>9</xdr:row>
      <xdr:rowOff>0</xdr:rowOff>
    </xdr:to>
    <xdr:pic>
      <xdr:nvPicPr>
        <xdr:cNvPr id="2118" name="Picture 39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19" name="Picture 39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20" name="Picture 39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21" name="Picture 39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22" name="Picture 40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23" name="Picture 40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24" name="Picture 40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25" name="Picture 40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26" name="Picture 41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27" name="Picture 41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28" name="Picture 41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29" name="Picture 41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30" name="Picture 41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31" name="Picture 42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32" name="Picture 42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33" name="Picture 42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34" name="Picture 42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35" name="Picture 43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36" name="Picture 43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37" name="Picture 43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38" name="Picture 43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39" name="Picture 43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40" name="Picture 44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41" name="Picture 44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10</xdr:row>
      <xdr:rowOff>0</xdr:rowOff>
    </xdr:from>
    <xdr:to>
      <xdr:col>17</xdr:col>
      <xdr:colOff>381000</xdr:colOff>
      <xdr:row>10</xdr:row>
      <xdr:rowOff>0</xdr:rowOff>
    </xdr:to>
    <xdr:pic>
      <xdr:nvPicPr>
        <xdr:cNvPr id="2142" name="Picture 44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43" name="Picture 45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44" name="Picture 45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45" name="Picture 45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46" name="Picture 45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47" name="Picture 45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48" name="Picture 46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49" name="Picture 46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50" name="Picture 46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51" name="Picture 46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52" name="Picture 47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53" name="Picture 47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54" name="Picture 47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55" name="Picture 47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56" name="Picture 48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57" name="Picture 48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58" name="Picture 48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59" name="Picture 48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60" name="Picture 48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61" name="Picture 49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62" name="Picture 49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63" name="Picture 49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64" name="Picture 49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65" name="Picture 50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66" name="Picture 50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67" name="Picture 50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68" name="Picture 50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69" name="Picture 50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70" name="Picture 51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71" name="Picture 51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72" name="Picture 51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73" name="Picture 52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74" name="Picture 52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75" name="Picture 52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76" name="Picture 52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77" name="Picture 52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78" name="Picture 53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79" name="Picture 53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80" name="Picture 53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81" name="Picture 53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82" name="Picture 54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83" name="Picture 54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84" name="Picture 54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85" name="Picture 54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86" name="Picture 55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87" name="Picture 55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88" name="Picture 55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89" name="Picture 55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</xdr:row>
      <xdr:rowOff>0</xdr:rowOff>
    </xdr:from>
    <xdr:to>
      <xdr:col>17</xdr:col>
      <xdr:colOff>381000</xdr:colOff>
      <xdr:row>14</xdr:row>
      <xdr:rowOff>0</xdr:rowOff>
    </xdr:to>
    <xdr:pic>
      <xdr:nvPicPr>
        <xdr:cNvPr id="2190" name="Picture 55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191" name="Picture 56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192" name="Picture 56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193" name="Picture 5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194" name="Picture 56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195" name="Picture 57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196" name="Picture 57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197" name="Picture 57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198" name="Picture 57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199" name="Picture 57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00" name="Picture 58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01" name="Picture 58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02" name="Picture 58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03" name="Picture 59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04" name="Picture 59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05" name="Picture 59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06" name="Picture 59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07" name="Picture 59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08" name="Picture 60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09" name="Picture 60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10" name="Picture 60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11" name="Picture 60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12" name="Picture 61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13" name="Picture 61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14" name="Picture 61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15" name="Picture 61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16" name="Picture 62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17" name="Picture 62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18" name="Picture 62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19" name="Picture 62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20" name="Picture 62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21" name="Picture 63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22" name="Picture 63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23" name="Picture 63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24" name="Picture 63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25" name="Picture 64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26" name="Picture 64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27" name="Picture 64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28" name="Picture 64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29" name="Picture 64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30" name="Picture 65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31" name="Picture 65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32" name="Picture 65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33" name="Picture 66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34" name="Picture 66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35" name="Picture 66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36" name="Picture 66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37" name="Picture 66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38" name="Picture 67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39" name="Picture 67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40" name="Picture 67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41" name="Picture 67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42" name="Picture 68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43" name="Picture 68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44" name="Picture 68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45" name="Picture 68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46" name="Picture 69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47" name="Picture 69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48" name="Picture 69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49" name="Picture 69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50" name="Picture 69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51" name="Picture 70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52" name="Picture 70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53" name="Picture 70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54" name="Picture 70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55" name="Picture 71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56" name="Picture 71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57" name="Picture 71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58" name="Picture 71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59" name="Picture 71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60" name="Picture 72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61" name="Picture 72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62" name="Picture 72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63" name="Picture 73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64" name="Picture 73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65" name="Picture 73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66" name="Picture 73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67" name="Picture 73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68" name="Picture 74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69" name="Picture 74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70" name="Picture 74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71" name="Picture 74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72" name="Picture 75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73" name="Picture 75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74" name="Picture 75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75" name="Picture 75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76" name="Picture 76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77" name="Picture 76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78" name="Picture 7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79" name="Picture 76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80" name="Picture 76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81" name="Picture 77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82" name="Picture 77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83" name="Picture 77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84" name="Picture 77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85" name="Picture 78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30</xdr:row>
      <xdr:rowOff>0</xdr:rowOff>
    </xdr:from>
    <xdr:to>
      <xdr:col>17</xdr:col>
      <xdr:colOff>381000</xdr:colOff>
      <xdr:row>30</xdr:row>
      <xdr:rowOff>0</xdr:rowOff>
    </xdr:to>
    <xdr:pic>
      <xdr:nvPicPr>
        <xdr:cNvPr id="2286" name="Picture 78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87" name="Picture 101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88" name="Picture 101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89" name="Picture 101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90" name="Picture 101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91" name="Picture 101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92" name="Picture 102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93" name="Picture 102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94" name="Picture 102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95" name="Picture 102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96" name="Picture 103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97" name="Picture 103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98" name="Picture 103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299" name="Picture 103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00" name="Picture 104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01" name="Picture 104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02" name="Picture 104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03" name="Picture 104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04" name="Picture 104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05" name="Picture 105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06" name="Picture 105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07" name="Picture 105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08" name="Picture 105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09" name="Picture 106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10" name="Picture 106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11" name="Picture 106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12" name="Picture 106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13" name="Picture 106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14" name="Picture 107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15" name="Picture 107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16" name="Picture 107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17" name="Picture 108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18" name="Picture 108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19" name="Picture 108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20" name="Picture 108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21" name="Picture 108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22" name="Picture 109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23" name="Picture 109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24" name="Picture 109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25" name="Picture 109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26" name="Picture 110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27" name="Picture 110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28" name="Picture 110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29" name="Picture 110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30" name="Picture 111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31" name="Picture 111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32" name="Picture 111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33" name="Picture 111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34" name="Picture 111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35" name="Picture 112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36" name="Picture 112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37" name="Picture 112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38" name="Picture 112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39" name="Picture 113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40" name="Picture 113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41" name="Picture 113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42" name="Picture 113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43" name="Picture 113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44" name="Picture 114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45" name="Picture 114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46" name="Picture 114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47" name="Picture 115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48" name="Picture 115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49" name="Picture 115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50" name="Picture 115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51" name="Picture 115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52" name="Picture 116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53" name="Picture 116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54" name="Picture 116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55" name="Picture 116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56" name="Picture 117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57" name="Picture 117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58" name="Picture 117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59" name="Picture 117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60" name="Picture 118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61" name="Picture 118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62" name="Picture 118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63" name="Picture 118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64" name="Picture 118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65" name="Picture 119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66" name="Picture 119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67" name="Picture 119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68" name="Picture 119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69" name="Picture 120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70" name="Picture 120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71" name="Picture 120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72" name="Picture 120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73" name="Picture 120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74" name="Picture 121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75" name="Picture 121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76" name="Picture 121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77" name="Picture 122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78" name="Picture 122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79" name="Picture 122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80" name="Picture 122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81" name="Picture 122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82" name="Picture 123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83" name="Picture 123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84" name="Picture 123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85" name="Picture 123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86" name="Picture 124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87" name="Picture 124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88" name="Picture 124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89" name="Picture 124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90" name="Picture 125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91" name="Picture 125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92" name="Picture 125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93" name="Picture 125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94" name="Picture 125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95" name="Picture 126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96" name="Picture 126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97" name="Picture 12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98" name="Picture 126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399" name="Picture 127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00" name="Picture 127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01" name="Picture 127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02" name="Picture 127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03" name="Picture 127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04" name="Picture 128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05" name="Picture 128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06" name="Picture 128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07" name="Picture 129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08" name="Picture 129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09" name="Picture 129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10" name="Picture 129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11" name="Picture 129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12" name="Picture 130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13" name="Picture 130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14" name="Picture 130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15" name="Picture 130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16" name="Picture 131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17" name="Picture 131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18" name="Picture 131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19" name="Picture 131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20" name="Picture 132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21" name="Picture 132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22" name="Picture 132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23" name="Picture 132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24" name="Picture 132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25" name="Picture 133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26" name="Picture 133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27" name="Picture 133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28" name="Picture 133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29" name="Picture 134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30" name="Picture 134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31" name="Picture 134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32" name="Picture 134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33" name="Picture 134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34" name="Picture 135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35" name="Picture 135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36" name="Picture 135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37" name="Picture 136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38" name="Picture 136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39" name="Picture 136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40" name="Picture 136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41" name="Picture 136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42" name="Picture 137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43" name="Picture 137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44" name="Picture 137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45" name="Picture 137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46" name="Picture 138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47" name="Picture 138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48" name="Picture 138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49" name="Picture 138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50" name="Picture 139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51" name="Picture 139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52" name="Picture 139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53" name="Picture 139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54" name="Picture 139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55" name="Picture 140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56" name="Picture 140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57" name="Picture 140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58" name="Picture 140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59" name="Picture 141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60" name="Picture 141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61" name="Picture 141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62" name="Picture 141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63" name="Picture 141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64" name="Picture 142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65" name="Picture 142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66" name="Picture 142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67" name="Picture 143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68" name="Picture 143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69" name="Picture 143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70" name="Picture 143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71" name="Picture 143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72" name="Picture 144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73" name="Picture 144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74" name="Picture 144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75" name="Picture 144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76" name="Picture 145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77" name="Picture 145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36</xdr:row>
      <xdr:rowOff>0</xdr:rowOff>
    </xdr:from>
    <xdr:to>
      <xdr:col>17</xdr:col>
      <xdr:colOff>381000</xdr:colOff>
      <xdr:row>36</xdr:row>
      <xdr:rowOff>0</xdr:rowOff>
    </xdr:to>
    <xdr:pic>
      <xdr:nvPicPr>
        <xdr:cNvPr id="2478" name="Picture 145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79" name="Picture 145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80" name="Picture 146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81" name="Picture 146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82" name="Picture 14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83" name="Picture 146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84" name="Picture 146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85" name="Picture 147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86" name="Picture 147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87" name="Picture 147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88" name="Picture 147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89" name="Picture 148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90" name="Picture 148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91" name="Picture 148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92" name="Picture 148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93" name="Picture 148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94" name="Picture 149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95" name="Picture 149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96" name="Picture 149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97" name="Picture 150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98" name="Picture 150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499" name="Picture 150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00" name="Picture 150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01" name="Picture 150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02" name="Picture 151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03" name="Picture 151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04" name="Picture 151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05" name="Picture 151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06" name="Picture 152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07" name="Picture 152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08" name="Picture 152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09" name="Picture 152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10" name="Picture 153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11" name="Picture 153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12" name="Picture 153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13" name="Picture 153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14" name="Picture 153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15" name="Picture 154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16" name="Picture 154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17" name="Picture 154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18" name="Picture 154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19" name="Picture 155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20" name="Picture 155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21" name="Picture 155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22" name="Picture 155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23" name="Picture 155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24" name="Picture 156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25" name="Picture 15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26" name="Picture 156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27" name="Picture 157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28" name="Picture 157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29" name="Picture 157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30" name="Picture 157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31" name="Picture 157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32" name="Picture 158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33" name="Picture 158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34" name="Picture 158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35" name="Picture 158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36" name="Picture 159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37" name="Picture 159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38" name="Picture 159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39" name="Picture 159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40" name="Picture 160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41" name="Picture 160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42" name="Picture 160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43" name="Picture 160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44" name="Picture 160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45" name="Picture 161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46" name="Picture 161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47" name="Picture 161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48" name="Picture 161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49" name="Picture 162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50" name="Picture 162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51" name="Picture 162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52" name="Picture 162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53" name="Picture 162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54" name="Picture 163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55" name="Picture 163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56" name="Picture 163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57" name="Picture 164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58" name="Picture 164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59" name="Picture 164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60" name="Picture 164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61" name="Picture 164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62" name="Picture 165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63" name="Picture 165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64" name="Picture 165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65" name="Picture 165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66" name="Picture 166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67" name="Picture 166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68" name="Picture 166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69" name="Picture 166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70" name="Picture 167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71" name="Picture 167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72" name="Picture 167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73" name="Picture 167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74" name="Picture 167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75" name="Picture 168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76" name="Picture 168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77" name="Picture 168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78" name="Picture 168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79" name="Picture 169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80" name="Picture 169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81" name="Picture 169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82" name="Picture 169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83" name="Picture 169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84" name="Picture 170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85" name="Picture 170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86" name="Picture 170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87" name="Picture 171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88" name="Picture 171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89" name="Picture 171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90" name="Picture 171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91" name="Picture 171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92" name="Picture 172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93" name="Picture 172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94" name="Picture 172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95" name="Picture 172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96" name="Picture 173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97" name="Picture 173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98" name="Picture 173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599" name="Picture 173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00" name="Picture 174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01" name="Picture 174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02" name="Picture 174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03" name="Picture 174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04" name="Picture 174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05" name="Picture 175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06" name="Picture 175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07" name="Picture 175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08" name="Picture 175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09" name="Picture 176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10" name="Picture 176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11" name="Picture 176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12" name="Picture 176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13" name="Picture 176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14" name="Picture 177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15" name="Picture 177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16" name="Picture 177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17" name="Picture 178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18" name="Picture 178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19" name="Picture 178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20" name="Picture 178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21" name="Picture 178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22" name="Picture 179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23" name="Picture 179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24" name="Picture 179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25" name="Picture 179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26" name="Picture 180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27" name="Picture 180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28" name="Picture 180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29" name="Picture 180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30" name="Picture 181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31" name="Picture 181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32" name="Picture 181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33" name="Picture 181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34" name="Picture 181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35" name="Picture 182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36" name="Picture 182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37" name="Picture 182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38" name="Picture 182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39" name="Picture 183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40" name="Picture 183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41" name="Picture 183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42" name="Picture 183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43" name="Picture 183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44" name="Picture 184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45" name="Picture 184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46" name="Picture 184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47" name="Picture 185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48" name="Picture 185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49" name="Picture 185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50" name="Picture 185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51" name="Picture 185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52" name="Picture 186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53" name="Picture 186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54" name="Picture 186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55" name="Picture 186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56" name="Picture 187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57" name="Picture 187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58" name="Picture 187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59" name="Picture 187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60" name="Picture 188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61" name="Picture 188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62" name="Picture 188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63" name="Picture 188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64" name="Picture 188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65" name="Picture 189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66" name="Picture 189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67" name="Picture 189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68" name="Picture 189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69" name="Picture 190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70" name="Picture 190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71" name="Picture 190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72" name="Picture 190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73" name="Picture 190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74" name="Picture 191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75" name="Picture 191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76" name="Picture 191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77" name="Picture 192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78" name="Picture 192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79" name="Picture 192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80" name="Picture 192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81" name="Picture 192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82" name="Picture 193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83" name="Picture 193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84" name="Picture 193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85" name="Picture 193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86" name="Picture 194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87" name="Picture 194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88" name="Picture 194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89" name="Picture 194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90" name="Picture 195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91" name="Picture 195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92" name="Picture 195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93" name="Picture 195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94" name="Picture 195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95" name="Picture 196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96" name="Picture 196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97" name="Picture 19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98" name="Picture 196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699" name="Picture 197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00" name="Picture 197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01" name="Picture 197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02" name="Picture 197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03" name="Picture 197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04" name="Picture 198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05" name="Picture 198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06" name="Picture 198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07" name="Picture 199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08" name="Picture 199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09" name="Picture 199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10" name="Picture 199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11" name="Picture 199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12" name="Picture 200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13" name="Picture 200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14" name="Picture 200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15" name="Picture 200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16" name="Picture 201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17" name="Picture 201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18" name="Picture 201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19" name="Picture 201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20" name="Picture 202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21" name="Picture 202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22" name="Picture 202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23" name="Picture 202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24" name="Picture 202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25" name="Picture 203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26" name="Picture 203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27" name="Picture 203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28" name="Picture 203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29" name="Picture 204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30" name="Picture 204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31" name="Picture 204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32" name="Picture 204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33" name="Picture 204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34" name="Picture 205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35" name="Picture 205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36" name="Picture 205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37" name="Picture 206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38" name="Picture 206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39" name="Picture 206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40" name="Picture 206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41" name="Picture 206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42" name="Picture 207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43" name="Picture 207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44" name="Picture 207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45" name="Picture 207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46" name="Picture 208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47" name="Picture 208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48" name="Picture 208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49" name="Picture 208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50" name="Picture 209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51" name="Picture 209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52" name="Picture 209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53" name="Picture 209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54" name="Picture 209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55" name="Picture 210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56" name="Picture 210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57" name="Picture 210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58" name="Picture 210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59" name="Picture 211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60" name="Picture 211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61" name="Picture 211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62" name="Picture 211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63" name="Picture 211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64" name="Picture 212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65" name="Picture 212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66" name="Picture 212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67" name="Picture 213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68" name="Picture 213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69" name="Picture 213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70" name="Picture 213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71" name="Picture 213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72" name="Picture 214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73" name="Picture 214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74" name="Picture 214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75" name="Picture 214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76" name="Picture 215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77" name="Picture 215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78" name="Picture 215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79" name="Picture 215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80" name="Picture 216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81" name="Picture 216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82" name="Picture 21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83" name="Picture 216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84" name="Picture 216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85" name="Picture 217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86" name="Picture 217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87" name="Picture 217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88" name="Picture 217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89" name="Picture 218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90" name="Picture 218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91" name="Picture 218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92" name="Picture 218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93" name="Picture 218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94" name="Picture 219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95" name="Picture 219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96" name="Picture 219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97" name="Picture 220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98" name="Picture 220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799" name="Picture 220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00" name="Picture 220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01" name="Picture 220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02" name="Picture 221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03" name="Picture 221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04" name="Picture 221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05" name="Picture 221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06" name="Picture 222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07" name="Picture 222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08" name="Picture 222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09" name="Picture 222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10" name="Picture 223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11" name="Picture 223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12" name="Picture 223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13" name="Picture 223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14" name="Picture 223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15" name="Picture 224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16" name="Picture 224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17" name="Picture 224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18" name="Picture 224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19" name="Picture 225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20" name="Picture 225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21" name="Picture 225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22" name="Picture 225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23" name="Picture 225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24" name="Picture 226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25" name="Picture 22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26" name="Picture 226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27" name="Picture 227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28" name="Picture 227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29" name="Picture 227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30" name="Picture 227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31" name="Picture 227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32" name="Picture 228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33" name="Picture 228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34" name="Picture 228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35" name="Picture 228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36" name="Picture 229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37" name="Picture 229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38" name="Picture 229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39" name="Picture 229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40" name="Picture 230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41" name="Picture 230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42" name="Picture 230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43" name="Picture 230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44" name="Picture 230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45" name="Picture 231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46" name="Picture 231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47" name="Picture 231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48" name="Picture 231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49" name="Picture 232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50" name="Picture 232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51" name="Picture 232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52" name="Picture 232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53" name="Picture 232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54" name="Picture 233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55" name="Picture 233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56" name="Picture 233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57" name="Picture 234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58" name="Picture 234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59" name="Picture 234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60" name="Picture 234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61" name="Picture 234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39</xdr:row>
      <xdr:rowOff>0</xdr:rowOff>
    </xdr:from>
    <xdr:to>
      <xdr:col>17</xdr:col>
      <xdr:colOff>381000</xdr:colOff>
      <xdr:row>39</xdr:row>
      <xdr:rowOff>0</xdr:rowOff>
    </xdr:to>
    <xdr:pic>
      <xdr:nvPicPr>
        <xdr:cNvPr id="2862" name="Picture 235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75</xdr:row>
      <xdr:rowOff>0</xdr:rowOff>
    </xdr:from>
    <xdr:to>
      <xdr:col>17</xdr:col>
      <xdr:colOff>381000</xdr:colOff>
      <xdr:row>75</xdr:row>
      <xdr:rowOff>0</xdr:rowOff>
    </xdr:to>
    <xdr:pic>
      <xdr:nvPicPr>
        <xdr:cNvPr id="2863" name="Picture 235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75</xdr:row>
      <xdr:rowOff>0</xdr:rowOff>
    </xdr:from>
    <xdr:to>
      <xdr:col>17</xdr:col>
      <xdr:colOff>381000</xdr:colOff>
      <xdr:row>75</xdr:row>
      <xdr:rowOff>0</xdr:rowOff>
    </xdr:to>
    <xdr:pic>
      <xdr:nvPicPr>
        <xdr:cNvPr id="2864" name="Picture 235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75</xdr:row>
      <xdr:rowOff>0</xdr:rowOff>
    </xdr:from>
    <xdr:to>
      <xdr:col>17</xdr:col>
      <xdr:colOff>381000</xdr:colOff>
      <xdr:row>75</xdr:row>
      <xdr:rowOff>0</xdr:rowOff>
    </xdr:to>
    <xdr:pic>
      <xdr:nvPicPr>
        <xdr:cNvPr id="2865" name="Picture 235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75</xdr:row>
      <xdr:rowOff>0</xdr:rowOff>
    </xdr:from>
    <xdr:to>
      <xdr:col>17</xdr:col>
      <xdr:colOff>381000</xdr:colOff>
      <xdr:row>75</xdr:row>
      <xdr:rowOff>0</xdr:rowOff>
    </xdr:to>
    <xdr:pic>
      <xdr:nvPicPr>
        <xdr:cNvPr id="2866" name="Picture 235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82</xdr:row>
      <xdr:rowOff>0</xdr:rowOff>
    </xdr:from>
    <xdr:to>
      <xdr:col>17</xdr:col>
      <xdr:colOff>381000</xdr:colOff>
      <xdr:row>82</xdr:row>
      <xdr:rowOff>0</xdr:rowOff>
    </xdr:to>
    <xdr:pic>
      <xdr:nvPicPr>
        <xdr:cNvPr id="2867" name="Picture 235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82</xdr:row>
      <xdr:rowOff>0</xdr:rowOff>
    </xdr:from>
    <xdr:to>
      <xdr:col>17</xdr:col>
      <xdr:colOff>381000</xdr:colOff>
      <xdr:row>82</xdr:row>
      <xdr:rowOff>0</xdr:rowOff>
    </xdr:to>
    <xdr:pic>
      <xdr:nvPicPr>
        <xdr:cNvPr id="2868" name="Picture 235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82</xdr:row>
      <xdr:rowOff>0</xdr:rowOff>
    </xdr:from>
    <xdr:to>
      <xdr:col>17</xdr:col>
      <xdr:colOff>381000</xdr:colOff>
      <xdr:row>82</xdr:row>
      <xdr:rowOff>0</xdr:rowOff>
    </xdr:to>
    <xdr:pic>
      <xdr:nvPicPr>
        <xdr:cNvPr id="2869" name="Picture 235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82</xdr:row>
      <xdr:rowOff>0</xdr:rowOff>
    </xdr:from>
    <xdr:to>
      <xdr:col>17</xdr:col>
      <xdr:colOff>381000</xdr:colOff>
      <xdr:row>82</xdr:row>
      <xdr:rowOff>0</xdr:rowOff>
    </xdr:to>
    <xdr:pic>
      <xdr:nvPicPr>
        <xdr:cNvPr id="2870" name="Picture 235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82</xdr:row>
      <xdr:rowOff>0</xdr:rowOff>
    </xdr:from>
    <xdr:to>
      <xdr:col>17</xdr:col>
      <xdr:colOff>381000</xdr:colOff>
      <xdr:row>82</xdr:row>
      <xdr:rowOff>0</xdr:rowOff>
    </xdr:to>
    <xdr:pic>
      <xdr:nvPicPr>
        <xdr:cNvPr id="2871" name="Picture 235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82</xdr:row>
      <xdr:rowOff>0</xdr:rowOff>
    </xdr:from>
    <xdr:to>
      <xdr:col>17</xdr:col>
      <xdr:colOff>381000</xdr:colOff>
      <xdr:row>82</xdr:row>
      <xdr:rowOff>0</xdr:rowOff>
    </xdr:to>
    <xdr:pic>
      <xdr:nvPicPr>
        <xdr:cNvPr id="2872" name="Picture 236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82</xdr:row>
      <xdr:rowOff>0</xdr:rowOff>
    </xdr:from>
    <xdr:to>
      <xdr:col>17</xdr:col>
      <xdr:colOff>381000</xdr:colOff>
      <xdr:row>82</xdr:row>
      <xdr:rowOff>0</xdr:rowOff>
    </xdr:to>
    <xdr:pic>
      <xdr:nvPicPr>
        <xdr:cNvPr id="2873" name="Picture 236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82</xdr:row>
      <xdr:rowOff>0</xdr:rowOff>
    </xdr:from>
    <xdr:to>
      <xdr:col>17</xdr:col>
      <xdr:colOff>381000</xdr:colOff>
      <xdr:row>82</xdr:row>
      <xdr:rowOff>0</xdr:rowOff>
    </xdr:to>
    <xdr:pic>
      <xdr:nvPicPr>
        <xdr:cNvPr id="2874" name="Picture 236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75" name="Picture 236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76" name="Picture 236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77" name="Picture 23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78" name="Picture 236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79" name="Picture 236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80" name="Picture 236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81" name="Picture 236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82" name="Picture 237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83" name="Picture 237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84" name="Picture 237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85" name="Picture 237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86" name="Picture 237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87" name="Picture 237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88" name="Picture 237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89" name="Picture 237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89</xdr:row>
      <xdr:rowOff>0</xdr:rowOff>
    </xdr:from>
    <xdr:to>
      <xdr:col>17</xdr:col>
      <xdr:colOff>381000</xdr:colOff>
      <xdr:row>89</xdr:row>
      <xdr:rowOff>0</xdr:rowOff>
    </xdr:to>
    <xdr:pic>
      <xdr:nvPicPr>
        <xdr:cNvPr id="2890" name="Picture 237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62103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891" name="Picture 2379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72350" y="11782425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171450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892" name="Picture 238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62875" y="11782425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143</xdr:row>
      <xdr:rowOff>0</xdr:rowOff>
    </xdr:from>
    <xdr:to>
      <xdr:col>19</xdr:col>
      <xdr:colOff>447675</xdr:colOff>
      <xdr:row>143</xdr:row>
      <xdr:rowOff>0</xdr:rowOff>
    </xdr:to>
    <xdr:pic>
      <xdr:nvPicPr>
        <xdr:cNvPr id="2893" name="Picture 2381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81975" y="117824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894" name="Picture 2382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53300" y="117824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180975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895" name="Picture 238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72400" y="117824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200025</xdr:colOff>
      <xdr:row>143</xdr:row>
      <xdr:rowOff>0</xdr:rowOff>
    </xdr:from>
    <xdr:to>
      <xdr:col>19</xdr:col>
      <xdr:colOff>438150</xdr:colOff>
      <xdr:row>143</xdr:row>
      <xdr:rowOff>0</xdr:rowOff>
    </xdr:to>
    <xdr:pic>
      <xdr:nvPicPr>
        <xdr:cNvPr id="2896" name="Picture 2384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72450" y="117824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897" name="Picture 2385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17824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898" name="Picture 238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17824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143</xdr:row>
      <xdr:rowOff>0</xdr:rowOff>
    </xdr:from>
    <xdr:to>
      <xdr:col>19</xdr:col>
      <xdr:colOff>514350</xdr:colOff>
      <xdr:row>143</xdr:row>
      <xdr:rowOff>0</xdr:rowOff>
    </xdr:to>
    <xdr:pic>
      <xdr:nvPicPr>
        <xdr:cNvPr id="2899" name="Picture 2387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17824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900" name="Picture 2388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17824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901" name="Picture 238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17824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143</xdr:row>
      <xdr:rowOff>0</xdr:rowOff>
    </xdr:from>
    <xdr:to>
      <xdr:col>19</xdr:col>
      <xdr:colOff>514350</xdr:colOff>
      <xdr:row>143</xdr:row>
      <xdr:rowOff>0</xdr:rowOff>
    </xdr:to>
    <xdr:pic>
      <xdr:nvPicPr>
        <xdr:cNvPr id="2902" name="Picture 2390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17824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903" name="Picture 2391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17824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904" name="Picture 239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17824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143</xdr:row>
      <xdr:rowOff>0</xdr:rowOff>
    </xdr:from>
    <xdr:to>
      <xdr:col>19</xdr:col>
      <xdr:colOff>514350</xdr:colOff>
      <xdr:row>143</xdr:row>
      <xdr:rowOff>0</xdr:rowOff>
    </xdr:to>
    <xdr:pic>
      <xdr:nvPicPr>
        <xdr:cNvPr id="2905" name="Picture 2393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17824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906" name="Picture 2394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17824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907" name="Picture 239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17824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143</xdr:row>
      <xdr:rowOff>0</xdr:rowOff>
    </xdr:from>
    <xdr:to>
      <xdr:col>19</xdr:col>
      <xdr:colOff>514350</xdr:colOff>
      <xdr:row>143</xdr:row>
      <xdr:rowOff>0</xdr:rowOff>
    </xdr:to>
    <xdr:pic>
      <xdr:nvPicPr>
        <xdr:cNvPr id="2908" name="Picture 2396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17824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909" name="Picture 2401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72350" y="11782425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171450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910" name="Picture 240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62875" y="11782425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143</xdr:row>
      <xdr:rowOff>0</xdr:rowOff>
    </xdr:from>
    <xdr:to>
      <xdr:col>19</xdr:col>
      <xdr:colOff>447675</xdr:colOff>
      <xdr:row>143</xdr:row>
      <xdr:rowOff>0</xdr:rowOff>
    </xdr:to>
    <xdr:pic>
      <xdr:nvPicPr>
        <xdr:cNvPr id="2911" name="Picture 2403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81975" y="117824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912" name="Picture 2404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53300" y="117824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180975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913" name="Picture 240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72400" y="1178242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200025</xdr:colOff>
      <xdr:row>143</xdr:row>
      <xdr:rowOff>0</xdr:rowOff>
    </xdr:from>
    <xdr:to>
      <xdr:col>19</xdr:col>
      <xdr:colOff>438150</xdr:colOff>
      <xdr:row>143</xdr:row>
      <xdr:rowOff>0</xdr:rowOff>
    </xdr:to>
    <xdr:pic>
      <xdr:nvPicPr>
        <xdr:cNvPr id="2914" name="Picture 2406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72450" y="117824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915" name="Picture 2407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17824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916" name="Picture 240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17824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143</xdr:row>
      <xdr:rowOff>0</xdr:rowOff>
    </xdr:from>
    <xdr:to>
      <xdr:col>19</xdr:col>
      <xdr:colOff>514350</xdr:colOff>
      <xdr:row>143</xdr:row>
      <xdr:rowOff>0</xdr:rowOff>
    </xdr:to>
    <xdr:pic>
      <xdr:nvPicPr>
        <xdr:cNvPr id="2917" name="Picture 2409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17824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918" name="Picture 2410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17824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919" name="Picture 241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17824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143</xdr:row>
      <xdr:rowOff>0</xdr:rowOff>
    </xdr:from>
    <xdr:to>
      <xdr:col>19</xdr:col>
      <xdr:colOff>514350</xdr:colOff>
      <xdr:row>143</xdr:row>
      <xdr:rowOff>0</xdr:rowOff>
    </xdr:to>
    <xdr:pic>
      <xdr:nvPicPr>
        <xdr:cNvPr id="2920" name="Picture 2412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17824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921" name="Picture 2413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17824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922" name="Picture 241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17824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143</xdr:row>
      <xdr:rowOff>0</xdr:rowOff>
    </xdr:from>
    <xdr:to>
      <xdr:col>19</xdr:col>
      <xdr:colOff>514350</xdr:colOff>
      <xdr:row>143</xdr:row>
      <xdr:rowOff>0</xdr:rowOff>
    </xdr:to>
    <xdr:pic>
      <xdr:nvPicPr>
        <xdr:cNvPr id="2923" name="Picture 2415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17824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143</xdr:row>
      <xdr:rowOff>0</xdr:rowOff>
    </xdr:from>
    <xdr:to>
      <xdr:col>16</xdr:col>
      <xdr:colOff>419100</xdr:colOff>
      <xdr:row>143</xdr:row>
      <xdr:rowOff>0</xdr:rowOff>
    </xdr:to>
    <xdr:pic>
      <xdr:nvPicPr>
        <xdr:cNvPr id="2924" name="Picture 2416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17824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143</xdr:row>
      <xdr:rowOff>0</xdr:rowOff>
    </xdr:from>
    <xdr:to>
      <xdr:col>17</xdr:col>
      <xdr:colOff>381000</xdr:colOff>
      <xdr:row>143</xdr:row>
      <xdr:rowOff>0</xdr:rowOff>
    </xdr:to>
    <xdr:pic>
      <xdr:nvPicPr>
        <xdr:cNvPr id="2925" name="Picture 241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1782425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143</xdr:row>
      <xdr:rowOff>0</xdr:rowOff>
    </xdr:from>
    <xdr:to>
      <xdr:col>19</xdr:col>
      <xdr:colOff>514350</xdr:colOff>
      <xdr:row>143</xdr:row>
      <xdr:rowOff>0</xdr:rowOff>
    </xdr:to>
    <xdr:pic>
      <xdr:nvPicPr>
        <xdr:cNvPr id="2926" name="Picture 2418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17824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27" name="Picture 2423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72350" y="1299210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171450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28" name="Picture 242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62875" y="129921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172</xdr:row>
      <xdr:rowOff>0</xdr:rowOff>
    </xdr:from>
    <xdr:to>
      <xdr:col>19</xdr:col>
      <xdr:colOff>447675</xdr:colOff>
      <xdr:row>172</xdr:row>
      <xdr:rowOff>0</xdr:rowOff>
    </xdr:to>
    <xdr:pic>
      <xdr:nvPicPr>
        <xdr:cNvPr id="2929" name="Picture 2425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81975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30" name="Picture 2426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53300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180975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31" name="Picture 242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72400" y="12992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200025</xdr:colOff>
      <xdr:row>172</xdr:row>
      <xdr:rowOff>0</xdr:rowOff>
    </xdr:from>
    <xdr:to>
      <xdr:col>19</xdr:col>
      <xdr:colOff>438150</xdr:colOff>
      <xdr:row>172</xdr:row>
      <xdr:rowOff>0</xdr:rowOff>
    </xdr:to>
    <xdr:pic>
      <xdr:nvPicPr>
        <xdr:cNvPr id="2932" name="Picture 2428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72450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33" name="Picture 2429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34" name="Picture 243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35" name="Picture 2431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36" name="Picture 2432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37" name="Picture 243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38" name="Picture 2434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39" name="Picture 2435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40" name="Picture 243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41" name="Picture 2437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42" name="Picture 2438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43" name="Picture 243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44" name="Picture 2440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45" name="Picture 2445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72350" y="1299210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171450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46" name="Picture 244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62875" y="129921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172</xdr:row>
      <xdr:rowOff>0</xdr:rowOff>
    </xdr:from>
    <xdr:to>
      <xdr:col>19</xdr:col>
      <xdr:colOff>447675</xdr:colOff>
      <xdr:row>172</xdr:row>
      <xdr:rowOff>0</xdr:rowOff>
    </xdr:to>
    <xdr:pic>
      <xdr:nvPicPr>
        <xdr:cNvPr id="2947" name="Picture 2447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81975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48" name="Picture 2448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53300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180975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49" name="Picture 244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72400" y="12992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200025</xdr:colOff>
      <xdr:row>172</xdr:row>
      <xdr:rowOff>0</xdr:rowOff>
    </xdr:from>
    <xdr:to>
      <xdr:col>19</xdr:col>
      <xdr:colOff>438150</xdr:colOff>
      <xdr:row>172</xdr:row>
      <xdr:rowOff>0</xdr:rowOff>
    </xdr:to>
    <xdr:pic>
      <xdr:nvPicPr>
        <xdr:cNvPr id="2950" name="Picture 2450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72450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51" name="Picture 2451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52" name="Picture 245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53" name="Picture 2453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54" name="Picture 2454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55" name="Picture 245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56" name="Picture 2456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57" name="Picture 2457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58" name="Picture 245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59" name="Picture 2459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60" name="Picture 2460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61" name="Picture 246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62" name="Picture 2462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63" name="Picture 2467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72350" y="1299210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171450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64" name="Picture 2468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62875" y="129921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172</xdr:row>
      <xdr:rowOff>0</xdr:rowOff>
    </xdr:from>
    <xdr:to>
      <xdr:col>19</xdr:col>
      <xdr:colOff>447675</xdr:colOff>
      <xdr:row>172</xdr:row>
      <xdr:rowOff>0</xdr:rowOff>
    </xdr:to>
    <xdr:pic>
      <xdr:nvPicPr>
        <xdr:cNvPr id="2965" name="Picture 2469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81975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66" name="Picture 2470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53300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180975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67" name="Picture 2471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72400" y="12992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200025</xdr:colOff>
      <xdr:row>172</xdr:row>
      <xdr:rowOff>0</xdr:rowOff>
    </xdr:from>
    <xdr:to>
      <xdr:col>19</xdr:col>
      <xdr:colOff>438150</xdr:colOff>
      <xdr:row>172</xdr:row>
      <xdr:rowOff>0</xdr:rowOff>
    </xdr:to>
    <xdr:pic>
      <xdr:nvPicPr>
        <xdr:cNvPr id="2968" name="Picture 2472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72450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69" name="Picture 2473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70" name="Picture 2474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71" name="Picture 2475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72" name="Picture 2476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73" name="Picture 247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74" name="Picture 2478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75" name="Picture 2479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76" name="Picture 248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77" name="Picture 2481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78" name="Picture 2482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79" name="Picture 248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80" name="Picture 2484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200025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81" name="Picture 2489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72350" y="1299210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171450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82" name="Picture 2490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62875" y="129921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172</xdr:row>
      <xdr:rowOff>0</xdr:rowOff>
    </xdr:from>
    <xdr:to>
      <xdr:col>19</xdr:col>
      <xdr:colOff>447675</xdr:colOff>
      <xdr:row>172</xdr:row>
      <xdr:rowOff>0</xdr:rowOff>
    </xdr:to>
    <xdr:pic>
      <xdr:nvPicPr>
        <xdr:cNvPr id="2983" name="Picture 2491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81975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180975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84" name="Picture 2492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53300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180975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85" name="Picture 2493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72400" y="12992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200025</xdr:colOff>
      <xdr:row>172</xdr:row>
      <xdr:rowOff>0</xdr:rowOff>
    </xdr:from>
    <xdr:to>
      <xdr:col>19</xdr:col>
      <xdr:colOff>438150</xdr:colOff>
      <xdr:row>172</xdr:row>
      <xdr:rowOff>0</xdr:rowOff>
    </xdr:to>
    <xdr:pic>
      <xdr:nvPicPr>
        <xdr:cNvPr id="2986" name="Picture 2494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72450" y="12992100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87" name="Picture 2495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88" name="Picture 2496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89" name="Picture 2497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90" name="Picture 2498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91" name="Picture 2499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92" name="Picture 2500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93" name="Picture 2501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94" name="Picture 2502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95" name="Picture 2503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295275</xdr:colOff>
      <xdr:row>172</xdr:row>
      <xdr:rowOff>0</xdr:rowOff>
    </xdr:from>
    <xdr:to>
      <xdr:col>16</xdr:col>
      <xdr:colOff>419100</xdr:colOff>
      <xdr:row>172</xdr:row>
      <xdr:rowOff>0</xdr:rowOff>
    </xdr:to>
    <xdr:pic>
      <xdr:nvPicPr>
        <xdr:cNvPr id="2996" name="Picture 2504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67600" y="129921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314325</xdr:colOff>
      <xdr:row>172</xdr:row>
      <xdr:rowOff>0</xdr:rowOff>
    </xdr:from>
    <xdr:to>
      <xdr:col>17</xdr:col>
      <xdr:colOff>381000</xdr:colOff>
      <xdr:row>172</xdr:row>
      <xdr:rowOff>0</xdr:rowOff>
    </xdr:to>
    <xdr:pic>
      <xdr:nvPicPr>
        <xdr:cNvPr id="2997" name="Picture 250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05750" y="1299210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342900</xdr:colOff>
      <xdr:row>172</xdr:row>
      <xdr:rowOff>0</xdr:rowOff>
    </xdr:from>
    <xdr:to>
      <xdr:col>19</xdr:col>
      <xdr:colOff>514350</xdr:colOff>
      <xdr:row>172</xdr:row>
      <xdr:rowOff>0</xdr:rowOff>
    </xdr:to>
    <xdr:pic>
      <xdr:nvPicPr>
        <xdr:cNvPr id="2998" name="Picture 2506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15325" y="129921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342900</xdr:colOff>
      <xdr:row>12</xdr:row>
      <xdr:rowOff>19050</xdr:rowOff>
    </xdr:from>
    <xdr:to>
      <xdr:col>7</xdr:col>
      <xdr:colOff>190500</xdr:colOff>
      <xdr:row>13</xdr:row>
      <xdr:rowOff>0</xdr:rowOff>
    </xdr:to>
    <xdr:pic>
      <xdr:nvPicPr>
        <xdr:cNvPr id="2999" name="Picture 2524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576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285750</xdr:colOff>
      <xdr:row>28</xdr:row>
      <xdr:rowOff>19050</xdr:rowOff>
    </xdr:from>
    <xdr:to>
      <xdr:col>7</xdr:col>
      <xdr:colOff>133350</xdr:colOff>
      <xdr:row>28</xdr:row>
      <xdr:rowOff>285750</xdr:rowOff>
    </xdr:to>
    <xdr:pic>
      <xdr:nvPicPr>
        <xdr:cNvPr id="3000" name="Picture 2525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0047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44</xdr:row>
      <xdr:rowOff>28575</xdr:rowOff>
    </xdr:from>
    <xdr:to>
      <xdr:col>7</xdr:col>
      <xdr:colOff>152400</xdr:colOff>
      <xdr:row>45</xdr:row>
      <xdr:rowOff>0</xdr:rowOff>
    </xdr:to>
    <xdr:pic>
      <xdr:nvPicPr>
        <xdr:cNvPr id="3001" name="Picture 2528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00" y="26670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98</xdr:row>
      <xdr:rowOff>28575</xdr:rowOff>
    </xdr:from>
    <xdr:to>
      <xdr:col>7</xdr:col>
      <xdr:colOff>133350</xdr:colOff>
      <xdr:row>99</xdr:row>
      <xdr:rowOff>0</xdr:rowOff>
    </xdr:to>
    <xdr:pic>
      <xdr:nvPicPr>
        <xdr:cNvPr id="3002" name="Picture 2529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00475" y="6867525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135</xdr:row>
      <xdr:rowOff>19050</xdr:rowOff>
    </xdr:from>
    <xdr:to>
      <xdr:col>7</xdr:col>
      <xdr:colOff>133350</xdr:colOff>
      <xdr:row>135</xdr:row>
      <xdr:rowOff>285750</xdr:rowOff>
    </xdr:to>
    <xdr:pic>
      <xdr:nvPicPr>
        <xdr:cNvPr id="3003" name="Picture 253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00475" y="112966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266700</xdr:colOff>
      <xdr:row>12</xdr:row>
      <xdr:rowOff>19050</xdr:rowOff>
    </xdr:from>
    <xdr:to>
      <xdr:col>11</xdr:col>
      <xdr:colOff>104775</xdr:colOff>
      <xdr:row>13</xdr:row>
      <xdr:rowOff>0</xdr:rowOff>
    </xdr:to>
    <xdr:pic>
      <xdr:nvPicPr>
        <xdr:cNvPr id="3004" name="Picture 2539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6255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28</xdr:row>
      <xdr:rowOff>19050</xdr:rowOff>
    </xdr:from>
    <xdr:to>
      <xdr:col>11</xdr:col>
      <xdr:colOff>123825</xdr:colOff>
      <xdr:row>28</xdr:row>
      <xdr:rowOff>285750</xdr:rowOff>
    </xdr:to>
    <xdr:pic>
      <xdr:nvPicPr>
        <xdr:cNvPr id="3005" name="Picture 2540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8160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295275</xdr:colOff>
      <xdr:row>44</xdr:row>
      <xdr:rowOff>19050</xdr:rowOff>
    </xdr:from>
    <xdr:to>
      <xdr:col>11</xdr:col>
      <xdr:colOff>133350</xdr:colOff>
      <xdr:row>45</xdr:row>
      <xdr:rowOff>0</xdr:rowOff>
    </xdr:to>
    <xdr:pic>
      <xdr:nvPicPr>
        <xdr:cNvPr id="3006" name="Picture 2543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91125" y="25717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98</xdr:row>
      <xdr:rowOff>9525</xdr:rowOff>
    </xdr:from>
    <xdr:to>
      <xdr:col>11</xdr:col>
      <xdr:colOff>152400</xdr:colOff>
      <xdr:row>99</xdr:row>
      <xdr:rowOff>0</xdr:rowOff>
    </xdr:to>
    <xdr:pic>
      <xdr:nvPicPr>
        <xdr:cNvPr id="3007" name="Picture 2544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00650" y="6848475"/>
          <a:ext cx="2762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135</xdr:row>
      <xdr:rowOff>28575</xdr:rowOff>
    </xdr:from>
    <xdr:to>
      <xdr:col>11</xdr:col>
      <xdr:colOff>152400</xdr:colOff>
      <xdr:row>136</xdr:row>
      <xdr:rowOff>0</xdr:rowOff>
    </xdr:to>
    <xdr:pic>
      <xdr:nvPicPr>
        <xdr:cNvPr id="3008" name="Picture 254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00650" y="11306175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247650</xdr:colOff>
      <xdr:row>135</xdr:row>
      <xdr:rowOff>19050</xdr:rowOff>
    </xdr:from>
    <xdr:to>
      <xdr:col>15</xdr:col>
      <xdr:colOff>133350</xdr:colOff>
      <xdr:row>135</xdr:row>
      <xdr:rowOff>285750</xdr:rowOff>
    </xdr:to>
    <xdr:pic>
      <xdr:nvPicPr>
        <xdr:cNvPr id="3009" name="Picture 255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15100" y="112966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98</xdr:row>
      <xdr:rowOff>19050</xdr:rowOff>
    </xdr:from>
    <xdr:to>
      <xdr:col>15</xdr:col>
      <xdr:colOff>152400</xdr:colOff>
      <xdr:row>99</xdr:row>
      <xdr:rowOff>0</xdr:rowOff>
    </xdr:to>
    <xdr:pic>
      <xdr:nvPicPr>
        <xdr:cNvPr id="3010" name="Picture 2553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24625" y="685800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247650</xdr:colOff>
      <xdr:row>44</xdr:row>
      <xdr:rowOff>19050</xdr:rowOff>
    </xdr:from>
    <xdr:to>
      <xdr:col>15</xdr:col>
      <xdr:colOff>133350</xdr:colOff>
      <xdr:row>45</xdr:row>
      <xdr:rowOff>0</xdr:rowOff>
    </xdr:to>
    <xdr:pic>
      <xdr:nvPicPr>
        <xdr:cNvPr id="3011" name="Picture 2554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15100" y="25717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247650</xdr:colOff>
      <xdr:row>28</xdr:row>
      <xdr:rowOff>19050</xdr:rowOff>
    </xdr:from>
    <xdr:to>
      <xdr:col>15</xdr:col>
      <xdr:colOff>133350</xdr:colOff>
      <xdr:row>28</xdr:row>
      <xdr:rowOff>285750</xdr:rowOff>
    </xdr:to>
    <xdr:pic>
      <xdr:nvPicPr>
        <xdr:cNvPr id="3012" name="Picture 2557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1510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219075</xdr:colOff>
      <xdr:row>12</xdr:row>
      <xdr:rowOff>19050</xdr:rowOff>
    </xdr:from>
    <xdr:to>
      <xdr:col>15</xdr:col>
      <xdr:colOff>104775</xdr:colOff>
      <xdr:row>13</xdr:row>
      <xdr:rowOff>0</xdr:rowOff>
    </xdr:to>
    <xdr:pic>
      <xdr:nvPicPr>
        <xdr:cNvPr id="3013" name="Picture 2558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228600</xdr:colOff>
      <xdr:row>12</xdr:row>
      <xdr:rowOff>19050</xdr:rowOff>
    </xdr:from>
    <xdr:to>
      <xdr:col>19</xdr:col>
      <xdr:colOff>114300</xdr:colOff>
      <xdr:row>13</xdr:row>
      <xdr:rowOff>0</xdr:rowOff>
    </xdr:to>
    <xdr:pic>
      <xdr:nvPicPr>
        <xdr:cNvPr id="3014" name="Picture 2569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200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247650</xdr:colOff>
      <xdr:row>28</xdr:row>
      <xdr:rowOff>28575</xdr:rowOff>
    </xdr:from>
    <xdr:to>
      <xdr:col>19</xdr:col>
      <xdr:colOff>133350</xdr:colOff>
      <xdr:row>28</xdr:row>
      <xdr:rowOff>295275</xdr:rowOff>
    </xdr:to>
    <xdr:pic>
      <xdr:nvPicPr>
        <xdr:cNvPr id="3015" name="Picture 2570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3907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266700</xdr:colOff>
      <xdr:row>44</xdr:row>
      <xdr:rowOff>28575</xdr:rowOff>
    </xdr:from>
    <xdr:to>
      <xdr:col>19</xdr:col>
      <xdr:colOff>152400</xdr:colOff>
      <xdr:row>45</xdr:row>
      <xdr:rowOff>0</xdr:rowOff>
    </xdr:to>
    <xdr:pic>
      <xdr:nvPicPr>
        <xdr:cNvPr id="3016" name="Picture 2573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58125" y="266700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247650</xdr:colOff>
      <xdr:row>98</xdr:row>
      <xdr:rowOff>19050</xdr:rowOff>
    </xdr:from>
    <xdr:to>
      <xdr:col>19</xdr:col>
      <xdr:colOff>133350</xdr:colOff>
      <xdr:row>99</xdr:row>
      <xdr:rowOff>0</xdr:rowOff>
    </xdr:to>
    <xdr:pic>
      <xdr:nvPicPr>
        <xdr:cNvPr id="3017" name="Picture 2574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39075" y="6858000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247650</xdr:colOff>
      <xdr:row>135</xdr:row>
      <xdr:rowOff>19050</xdr:rowOff>
    </xdr:from>
    <xdr:to>
      <xdr:col>19</xdr:col>
      <xdr:colOff>133350</xdr:colOff>
      <xdr:row>135</xdr:row>
      <xdr:rowOff>285750</xdr:rowOff>
    </xdr:to>
    <xdr:pic>
      <xdr:nvPicPr>
        <xdr:cNvPr id="3018" name="Picture 257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39075" y="112966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152400</xdr:colOff>
      <xdr:row>166</xdr:row>
      <xdr:rowOff>47625</xdr:rowOff>
    </xdr:from>
    <xdr:to>
      <xdr:col>6</xdr:col>
      <xdr:colOff>0</xdr:colOff>
      <xdr:row>167</xdr:row>
      <xdr:rowOff>9525</xdr:rowOff>
    </xdr:to>
    <xdr:pic>
      <xdr:nvPicPr>
        <xdr:cNvPr id="3019" name="Picture 253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667125" y="12992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38100</xdr:colOff>
      <xdr:row>166</xdr:row>
      <xdr:rowOff>38100</xdr:rowOff>
    </xdr:from>
    <xdr:to>
      <xdr:col>9</xdr:col>
      <xdr:colOff>314325</xdr:colOff>
      <xdr:row>167</xdr:row>
      <xdr:rowOff>9525</xdr:rowOff>
    </xdr:to>
    <xdr:pic>
      <xdr:nvPicPr>
        <xdr:cNvPr id="3020" name="Picture 254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33950" y="12992100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38100</xdr:colOff>
      <xdr:row>176</xdr:row>
      <xdr:rowOff>57150</xdr:rowOff>
    </xdr:from>
    <xdr:to>
      <xdr:col>9</xdr:col>
      <xdr:colOff>314325</xdr:colOff>
      <xdr:row>177</xdr:row>
      <xdr:rowOff>0</xdr:rowOff>
    </xdr:to>
    <xdr:pic>
      <xdr:nvPicPr>
        <xdr:cNvPr id="3021" name="Picture 254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33950" y="12992100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176</xdr:row>
      <xdr:rowOff>38100</xdr:rowOff>
    </xdr:from>
    <xdr:to>
      <xdr:col>5</xdr:col>
      <xdr:colOff>304800</xdr:colOff>
      <xdr:row>176</xdr:row>
      <xdr:rowOff>304800</xdr:rowOff>
    </xdr:to>
    <xdr:pic>
      <xdr:nvPicPr>
        <xdr:cNvPr id="3022" name="Picture 253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552825" y="12992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38100</xdr:colOff>
      <xdr:row>176</xdr:row>
      <xdr:rowOff>38100</xdr:rowOff>
    </xdr:from>
    <xdr:to>
      <xdr:col>13</xdr:col>
      <xdr:colOff>304800</xdr:colOff>
      <xdr:row>176</xdr:row>
      <xdr:rowOff>304800</xdr:rowOff>
    </xdr:to>
    <xdr:pic>
      <xdr:nvPicPr>
        <xdr:cNvPr id="3023" name="Picture 255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12992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166</xdr:row>
      <xdr:rowOff>38100</xdr:rowOff>
    </xdr:from>
    <xdr:to>
      <xdr:col>13</xdr:col>
      <xdr:colOff>285750</xdr:colOff>
      <xdr:row>167</xdr:row>
      <xdr:rowOff>0</xdr:rowOff>
    </xdr:to>
    <xdr:pic>
      <xdr:nvPicPr>
        <xdr:cNvPr id="3024" name="Picture 255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0" y="12992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19050</xdr:colOff>
      <xdr:row>176</xdr:row>
      <xdr:rowOff>38100</xdr:rowOff>
    </xdr:from>
    <xdr:to>
      <xdr:col>17</xdr:col>
      <xdr:colOff>285750</xdr:colOff>
      <xdr:row>176</xdr:row>
      <xdr:rowOff>304800</xdr:rowOff>
    </xdr:to>
    <xdr:pic>
      <xdr:nvPicPr>
        <xdr:cNvPr id="3025" name="Picture 257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610475" y="12992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38100</xdr:colOff>
      <xdr:row>166</xdr:row>
      <xdr:rowOff>19050</xdr:rowOff>
    </xdr:from>
    <xdr:to>
      <xdr:col>17</xdr:col>
      <xdr:colOff>304800</xdr:colOff>
      <xdr:row>166</xdr:row>
      <xdr:rowOff>285750</xdr:rowOff>
    </xdr:to>
    <xdr:pic>
      <xdr:nvPicPr>
        <xdr:cNvPr id="3026" name="Picture 257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629525" y="12992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185</xdr:row>
      <xdr:rowOff>28575</xdr:rowOff>
    </xdr:from>
    <xdr:to>
      <xdr:col>5</xdr:col>
      <xdr:colOff>314325</xdr:colOff>
      <xdr:row>185</xdr:row>
      <xdr:rowOff>295275</xdr:rowOff>
    </xdr:to>
    <xdr:pic>
      <xdr:nvPicPr>
        <xdr:cNvPr id="3027" name="Picture 253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62350" y="132207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185</xdr:row>
      <xdr:rowOff>38100</xdr:rowOff>
    </xdr:from>
    <xdr:to>
      <xdr:col>9</xdr:col>
      <xdr:colOff>304800</xdr:colOff>
      <xdr:row>186</xdr:row>
      <xdr:rowOff>0</xdr:rowOff>
    </xdr:to>
    <xdr:pic>
      <xdr:nvPicPr>
        <xdr:cNvPr id="3028" name="Picture 254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4425" y="13230225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185</xdr:row>
      <xdr:rowOff>47625</xdr:rowOff>
    </xdr:from>
    <xdr:to>
      <xdr:col>13</xdr:col>
      <xdr:colOff>295275</xdr:colOff>
      <xdr:row>186</xdr:row>
      <xdr:rowOff>0</xdr:rowOff>
    </xdr:to>
    <xdr:pic>
      <xdr:nvPicPr>
        <xdr:cNvPr id="3029" name="Picture 255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6025" y="132397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57150</xdr:colOff>
      <xdr:row>185</xdr:row>
      <xdr:rowOff>47625</xdr:rowOff>
    </xdr:from>
    <xdr:to>
      <xdr:col>17</xdr:col>
      <xdr:colOff>323850</xdr:colOff>
      <xdr:row>186</xdr:row>
      <xdr:rowOff>0</xdr:rowOff>
    </xdr:to>
    <xdr:pic>
      <xdr:nvPicPr>
        <xdr:cNvPr id="3030" name="Picture 257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48575" y="132397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200</xdr:row>
      <xdr:rowOff>19050</xdr:rowOff>
    </xdr:from>
    <xdr:to>
      <xdr:col>5</xdr:col>
      <xdr:colOff>352425</xdr:colOff>
      <xdr:row>200</xdr:row>
      <xdr:rowOff>285750</xdr:rowOff>
    </xdr:to>
    <xdr:pic>
      <xdr:nvPicPr>
        <xdr:cNvPr id="3031" name="Picture 253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00450" y="151066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215</xdr:row>
      <xdr:rowOff>38100</xdr:rowOff>
    </xdr:from>
    <xdr:to>
      <xdr:col>5</xdr:col>
      <xdr:colOff>352425</xdr:colOff>
      <xdr:row>215</xdr:row>
      <xdr:rowOff>304800</xdr:rowOff>
    </xdr:to>
    <xdr:pic>
      <xdr:nvPicPr>
        <xdr:cNvPr id="3032" name="Picture 253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00450" y="166211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215</xdr:row>
      <xdr:rowOff>38100</xdr:rowOff>
    </xdr:from>
    <xdr:to>
      <xdr:col>9</xdr:col>
      <xdr:colOff>314325</xdr:colOff>
      <xdr:row>216</xdr:row>
      <xdr:rowOff>0</xdr:rowOff>
    </xdr:to>
    <xdr:pic>
      <xdr:nvPicPr>
        <xdr:cNvPr id="3033" name="Picture 254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33950" y="16621125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200</xdr:row>
      <xdr:rowOff>28575</xdr:rowOff>
    </xdr:from>
    <xdr:to>
      <xdr:col>9</xdr:col>
      <xdr:colOff>314325</xdr:colOff>
      <xdr:row>201</xdr:row>
      <xdr:rowOff>0</xdr:rowOff>
    </xdr:to>
    <xdr:pic>
      <xdr:nvPicPr>
        <xdr:cNvPr id="3034" name="Picture 254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33950" y="15116175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47625</xdr:colOff>
      <xdr:row>215</xdr:row>
      <xdr:rowOff>38100</xdr:rowOff>
    </xdr:from>
    <xdr:to>
      <xdr:col>13</xdr:col>
      <xdr:colOff>314325</xdr:colOff>
      <xdr:row>215</xdr:row>
      <xdr:rowOff>304800</xdr:rowOff>
    </xdr:to>
    <xdr:pic>
      <xdr:nvPicPr>
        <xdr:cNvPr id="3035" name="Picture 255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5075" y="166211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200</xdr:row>
      <xdr:rowOff>38100</xdr:rowOff>
    </xdr:from>
    <xdr:to>
      <xdr:col>13</xdr:col>
      <xdr:colOff>323850</xdr:colOff>
      <xdr:row>201</xdr:row>
      <xdr:rowOff>0</xdr:rowOff>
    </xdr:to>
    <xdr:pic>
      <xdr:nvPicPr>
        <xdr:cNvPr id="3036" name="Picture 255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4600" y="151257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215</xdr:row>
      <xdr:rowOff>47625</xdr:rowOff>
    </xdr:from>
    <xdr:to>
      <xdr:col>17</xdr:col>
      <xdr:colOff>295275</xdr:colOff>
      <xdr:row>216</xdr:row>
      <xdr:rowOff>0</xdr:rowOff>
    </xdr:to>
    <xdr:pic>
      <xdr:nvPicPr>
        <xdr:cNvPr id="3037" name="Picture 257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0" y="166306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200</xdr:row>
      <xdr:rowOff>38100</xdr:rowOff>
    </xdr:from>
    <xdr:to>
      <xdr:col>17</xdr:col>
      <xdr:colOff>295275</xdr:colOff>
      <xdr:row>201</xdr:row>
      <xdr:rowOff>0</xdr:rowOff>
    </xdr:to>
    <xdr:pic>
      <xdr:nvPicPr>
        <xdr:cNvPr id="3038" name="Picture 257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0" y="151257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3</xdr:row>
      <xdr:rowOff>66675</xdr:rowOff>
    </xdr:from>
    <xdr:to>
      <xdr:col>3</xdr:col>
      <xdr:colOff>438150</xdr:colOff>
      <xdr:row>4</xdr:row>
      <xdr:rowOff>133350</xdr:rowOff>
    </xdr:to>
    <xdr:pic>
      <xdr:nvPicPr>
        <xdr:cNvPr id="9217" name="Picture 326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57425" y="6000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10</xdr:row>
      <xdr:rowOff>66675</xdr:rowOff>
    </xdr:from>
    <xdr:to>
      <xdr:col>3</xdr:col>
      <xdr:colOff>466725</xdr:colOff>
      <xdr:row>11</xdr:row>
      <xdr:rowOff>133350</xdr:rowOff>
    </xdr:to>
    <xdr:pic>
      <xdr:nvPicPr>
        <xdr:cNvPr id="9218" name="Picture 330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9907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3</xdr:row>
      <xdr:rowOff>85725</xdr:rowOff>
    </xdr:from>
    <xdr:to>
      <xdr:col>4</xdr:col>
      <xdr:colOff>476250</xdr:colOff>
      <xdr:row>4</xdr:row>
      <xdr:rowOff>152400</xdr:rowOff>
    </xdr:to>
    <xdr:pic>
      <xdr:nvPicPr>
        <xdr:cNvPr id="9219" name="Picture 338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5125" y="6191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10</xdr:row>
      <xdr:rowOff>76200</xdr:rowOff>
    </xdr:from>
    <xdr:to>
      <xdr:col>4</xdr:col>
      <xdr:colOff>447675</xdr:colOff>
      <xdr:row>11</xdr:row>
      <xdr:rowOff>142875</xdr:rowOff>
    </xdr:to>
    <xdr:pic>
      <xdr:nvPicPr>
        <xdr:cNvPr id="9220" name="Picture 34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76550" y="20002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3</xdr:row>
      <xdr:rowOff>66675</xdr:rowOff>
    </xdr:from>
    <xdr:to>
      <xdr:col>5</xdr:col>
      <xdr:colOff>428625</xdr:colOff>
      <xdr:row>4</xdr:row>
      <xdr:rowOff>133350</xdr:rowOff>
    </xdr:to>
    <xdr:pic>
      <xdr:nvPicPr>
        <xdr:cNvPr id="9221" name="Picture 350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67100" y="6000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10</xdr:row>
      <xdr:rowOff>66675</xdr:rowOff>
    </xdr:from>
    <xdr:to>
      <xdr:col>5</xdr:col>
      <xdr:colOff>447675</xdr:colOff>
      <xdr:row>11</xdr:row>
      <xdr:rowOff>133350</xdr:rowOff>
    </xdr:to>
    <xdr:pic>
      <xdr:nvPicPr>
        <xdr:cNvPr id="9222" name="Picture 354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86150" y="19907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3</xdr:row>
      <xdr:rowOff>57150</xdr:rowOff>
    </xdr:from>
    <xdr:to>
      <xdr:col>6</xdr:col>
      <xdr:colOff>409575</xdr:colOff>
      <xdr:row>4</xdr:row>
      <xdr:rowOff>123825</xdr:rowOff>
    </xdr:to>
    <xdr:pic>
      <xdr:nvPicPr>
        <xdr:cNvPr id="9223" name="Picture 362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57650" y="5905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10</xdr:row>
      <xdr:rowOff>57150</xdr:rowOff>
    </xdr:from>
    <xdr:to>
      <xdr:col>6</xdr:col>
      <xdr:colOff>409575</xdr:colOff>
      <xdr:row>11</xdr:row>
      <xdr:rowOff>123825</xdr:rowOff>
    </xdr:to>
    <xdr:pic>
      <xdr:nvPicPr>
        <xdr:cNvPr id="9224" name="Picture 366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57650" y="19812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190500</xdr:colOff>
      <xdr:row>3</xdr:row>
      <xdr:rowOff>57150</xdr:rowOff>
    </xdr:from>
    <xdr:to>
      <xdr:col>7</xdr:col>
      <xdr:colOff>457200</xdr:colOff>
      <xdr:row>4</xdr:row>
      <xdr:rowOff>123825</xdr:rowOff>
    </xdr:to>
    <xdr:pic>
      <xdr:nvPicPr>
        <xdr:cNvPr id="9225" name="Picture 37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14875" y="5905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10</xdr:row>
      <xdr:rowOff>57150</xdr:rowOff>
    </xdr:from>
    <xdr:to>
      <xdr:col>7</xdr:col>
      <xdr:colOff>438150</xdr:colOff>
      <xdr:row>11</xdr:row>
      <xdr:rowOff>123825</xdr:rowOff>
    </xdr:to>
    <xdr:pic>
      <xdr:nvPicPr>
        <xdr:cNvPr id="9226" name="Picture 37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95825" y="19812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133350</xdr:colOff>
      <xdr:row>3</xdr:row>
      <xdr:rowOff>76200</xdr:rowOff>
    </xdr:from>
    <xdr:to>
      <xdr:col>8</xdr:col>
      <xdr:colOff>400050</xdr:colOff>
      <xdr:row>4</xdr:row>
      <xdr:rowOff>142875</xdr:rowOff>
    </xdr:to>
    <xdr:pic>
      <xdr:nvPicPr>
        <xdr:cNvPr id="9227" name="Picture 383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267325" y="6096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133350</xdr:colOff>
      <xdr:row>10</xdr:row>
      <xdr:rowOff>76200</xdr:rowOff>
    </xdr:from>
    <xdr:to>
      <xdr:col>8</xdr:col>
      <xdr:colOff>400050</xdr:colOff>
      <xdr:row>11</xdr:row>
      <xdr:rowOff>142875</xdr:rowOff>
    </xdr:to>
    <xdr:pic>
      <xdr:nvPicPr>
        <xdr:cNvPr id="9228" name="Picture 384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267325" y="20002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18</xdr:row>
      <xdr:rowOff>66675</xdr:rowOff>
    </xdr:from>
    <xdr:to>
      <xdr:col>3</xdr:col>
      <xdr:colOff>466725</xdr:colOff>
      <xdr:row>19</xdr:row>
      <xdr:rowOff>133350</xdr:rowOff>
    </xdr:to>
    <xdr:pic>
      <xdr:nvPicPr>
        <xdr:cNvPr id="9229" name="Picture 330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35528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18</xdr:row>
      <xdr:rowOff>76200</xdr:rowOff>
    </xdr:from>
    <xdr:to>
      <xdr:col>4</xdr:col>
      <xdr:colOff>447675</xdr:colOff>
      <xdr:row>19</xdr:row>
      <xdr:rowOff>142875</xdr:rowOff>
    </xdr:to>
    <xdr:pic>
      <xdr:nvPicPr>
        <xdr:cNvPr id="9230" name="Picture 34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76550" y="35623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18</xdr:row>
      <xdr:rowOff>66675</xdr:rowOff>
    </xdr:from>
    <xdr:to>
      <xdr:col>5</xdr:col>
      <xdr:colOff>447675</xdr:colOff>
      <xdr:row>19</xdr:row>
      <xdr:rowOff>133350</xdr:rowOff>
    </xdr:to>
    <xdr:pic>
      <xdr:nvPicPr>
        <xdr:cNvPr id="9231" name="Picture 354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86150" y="35528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18</xdr:row>
      <xdr:rowOff>57150</xdr:rowOff>
    </xdr:from>
    <xdr:to>
      <xdr:col>6</xdr:col>
      <xdr:colOff>409575</xdr:colOff>
      <xdr:row>19</xdr:row>
      <xdr:rowOff>123825</xdr:rowOff>
    </xdr:to>
    <xdr:pic>
      <xdr:nvPicPr>
        <xdr:cNvPr id="9232" name="Picture 366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57650" y="35433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18</xdr:row>
      <xdr:rowOff>57150</xdr:rowOff>
    </xdr:from>
    <xdr:to>
      <xdr:col>7</xdr:col>
      <xdr:colOff>438150</xdr:colOff>
      <xdr:row>19</xdr:row>
      <xdr:rowOff>123825</xdr:rowOff>
    </xdr:to>
    <xdr:pic>
      <xdr:nvPicPr>
        <xdr:cNvPr id="9233" name="Picture 37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95825" y="35433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133350</xdr:colOff>
      <xdr:row>18</xdr:row>
      <xdr:rowOff>76200</xdr:rowOff>
    </xdr:from>
    <xdr:to>
      <xdr:col>8</xdr:col>
      <xdr:colOff>400050</xdr:colOff>
      <xdr:row>19</xdr:row>
      <xdr:rowOff>142875</xdr:rowOff>
    </xdr:to>
    <xdr:pic>
      <xdr:nvPicPr>
        <xdr:cNvPr id="9234" name="Picture 384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267325" y="35623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0</xdr:rowOff>
    </xdr:from>
    <xdr:to>
      <xdr:col>13</xdr:col>
      <xdr:colOff>419100</xdr:colOff>
      <xdr:row>0</xdr:row>
      <xdr:rowOff>0</xdr:rowOff>
    </xdr:to>
    <xdr:pic>
      <xdr:nvPicPr>
        <xdr:cNvPr id="10241" name="Picture 64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0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209550</xdr:colOff>
      <xdr:row>0</xdr:row>
      <xdr:rowOff>0</xdr:rowOff>
    </xdr:from>
    <xdr:to>
      <xdr:col>14</xdr:col>
      <xdr:colOff>381000</xdr:colOff>
      <xdr:row>0</xdr:row>
      <xdr:rowOff>0</xdr:rowOff>
    </xdr:to>
    <xdr:pic>
      <xdr:nvPicPr>
        <xdr:cNvPr id="10242" name="Picture 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72375" y="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152400</xdr:colOff>
      <xdr:row>0</xdr:row>
      <xdr:rowOff>0</xdr:rowOff>
    </xdr:from>
    <xdr:to>
      <xdr:col>15</xdr:col>
      <xdr:colOff>419100</xdr:colOff>
      <xdr:row>0</xdr:row>
      <xdr:rowOff>0</xdr:rowOff>
    </xdr:to>
    <xdr:pic>
      <xdr:nvPicPr>
        <xdr:cNvPr id="10243" name="Picture 66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962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61</xdr:row>
      <xdr:rowOff>28575</xdr:rowOff>
    </xdr:from>
    <xdr:to>
      <xdr:col>6</xdr:col>
      <xdr:colOff>9525</xdr:colOff>
      <xdr:row>62</xdr:row>
      <xdr:rowOff>0</xdr:rowOff>
    </xdr:to>
    <xdr:pic>
      <xdr:nvPicPr>
        <xdr:cNvPr id="10244" name="Picture 434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14725" y="9791700"/>
          <a:ext cx="266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53</xdr:row>
      <xdr:rowOff>28575</xdr:rowOff>
    </xdr:from>
    <xdr:to>
      <xdr:col>6</xdr:col>
      <xdr:colOff>9525</xdr:colOff>
      <xdr:row>54</xdr:row>
      <xdr:rowOff>0</xdr:rowOff>
    </xdr:to>
    <xdr:pic>
      <xdr:nvPicPr>
        <xdr:cNvPr id="10245" name="Picture 435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14725" y="8477250"/>
          <a:ext cx="266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26</xdr:row>
      <xdr:rowOff>38100</xdr:rowOff>
    </xdr:from>
    <xdr:to>
      <xdr:col>6</xdr:col>
      <xdr:colOff>9525</xdr:colOff>
      <xdr:row>26</xdr:row>
      <xdr:rowOff>304800</xdr:rowOff>
    </xdr:to>
    <xdr:pic>
      <xdr:nvPicPr>
        <xdr:cNvPr id="10246" name="Picture 436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14725" y="41719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18</xdr:row>
      <xdr:rowOff>28575</xdr:rowOff>
    </xdr:from>
    <xdr:to>
      <xdr:col>5</xdr:col>
      <xdr:colOff>361950</xdr:colOff>
      <xdr:row>18</xdr:row>
      <xdr:rowOff>295275</xdr:rowOff>
    </xdr:to>
    <xdr:pic>
      <xdr:nvPicPr>
        <xdr:cNvPr id="10247" name="Picture 439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86150" y="2686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2</xdr:row>
      <xdr:rowOff>38100</xdr:rowOff>
    </xdr:from>
    <xdr:to>
      <xdr:col>5</xdr:col>
      <xdr:colOff>342900</xdr:colOff>
      <xdr:row>2</xdr:row>
      <xdr:rowOff>295275</xdr:rowOff>
    </xdr:to>
    <xdr:pic>
      <xdr:nvPicPr>
        <xdr:cNvPr id="10248" name="Picture 440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67100" y="400050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61</xdr:row>
      <xdr:rowOff>38100</xdr:rowOff>
    </xdr:from>
    <xdr:to>
      <xdr:col>8</xdr:col>
      <xdr:colOff>352425</xdr:colOff>
      <xdr:row>62</xdr:row>
      <xdr:rowOff>0</xdr:rowOff>
    </xdr:to>
    <xdr:pic>
      <xdr:nvPicPr>
        <xdr:cNvPr id="10249" name="Picture 446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29175" y="980122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53</xdr:row>
      <xdr:rowOff>38100</xdr:rowOff>
    </xdr:from>
    <xdr:to>
      <xdr:col>8</xdr:col>
      <xdr:colOff>371475</xdr:colOff>
      <xdr:row>54</xdr:row>
      <xdr:rowOff>0</xdr:rowOff>
    </xdr:to>
    <xdr:pic>
      <xdr:nvPicPr>
        <xdr:cNvPr id="10250" name="Picture 447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48225" y="848677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133350</xdr:colOff>
      <xdr:row>26</xdr:row>
      <xdr:rowOff>38100</xdr:rowOff>
    </xdr:from>
    <xdr:to>
      <xdr:col>9</xdr:col>
      <xdr:colOff>19050</xdr:colOff>
      <xdr:row>26</xdr:row>
      <xdr:rowOff>304800</xdr:rowOff>
    </xdr:to>
    <xdr:pic>
      <xdr:nvPicPr>
        <xdr:cNvPr id="10251" name="Picture 448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76800" y="41719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114300</xdr:colOff>
      <xdr:row>18</xdr:row>
      <xdr:rowOff>19050</xdr:rowOff>
    </xdr:from>
    <xdr:to>
      <xdr:col>9</xdr:col>
      <xdr:colOff>0</xdr:colOff>
      <xdr:row>18</xdr:row>
      <xdr:rowOff>285750</xdr:rowOff>
    </xdr:to>
    <xdr:pic>
      <xdr:nvPicPr>
        <xdr:cNvPr id="10252" name="Picture 451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57750" y="26765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2</xdr:row>
      <xdr:rowOff>38100</xdr:rowOff>
    </xdr:from>
    <xdr:to>
      <xdr:col>8</xdr:col>
      <xdr:colOff>314325</xdr:colOff>
      <xdr:row>2</xdr:row>
      <xdr:rowOff>295275</xdr:rowOff>
    </xdr:to>
    <xdr:pic>
      <xdr:nvPicPr>
        <xdr:cNvPr id="10253" name="Picture 45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91075" y="400050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104775</xdr:colOff>
      <xdr:row>61</xdr:row>
      <xdr:rowOff>19050</xdr:rowOff>
    </xdr:from>
    <xdr:to>
      <xdr:col>11</xdr:col>
      <xdr:colOff>371475</xdr:colOff>
      <xdr:row>62</xdr:row>
      <xdr:rowOff>0</xdr:rowOff>
    </xdr:to>
    <xdr:pic>
      <xdr:nvPicPr>
        <xdr:cNvPr id="10254" name="Picture 458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43625" y="9782175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104775</xdr:colOff>
      <xdr:row>53</xdr:row>
      <xdr:rowOff>19050</xdr:rowOff>
    </xdr:from>
    <xdr:to>
      <xdr:col>11</xdr:col>
      <xdr:colOff>371475</xdr:colOff>
      <xdr:row>54</xdr:row>
      <xdr:rowOff>0</xdr:rowOff>
    </xdr:to>
    <xdr:pic>
      <xdr:nvPicPr>
        <xdr:cNvPr id="10255" name="Picture 459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43625" y="8467725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85725</xdr:colOff>
      <xdr:row>26</xdr:row>
      <xdr:rowOff>38100</xdr:rowOff>
    </xdr:from>
    <xdr:to>
      <xdr:col>11</xdr:col>
      <xdr:colOff>352425</xdr:colOff>
      <xdr:row>26</xdr:row>
      <xdr:rowOff>304800</xdr:rowOff>
    </xdr:to>
    <xdr:pic>
      <xdr:nvPicPr>
        <xdr:cNvPr id="10256" name="Picture 460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24575" y="41719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76200</xdr:colOff>
      <xdr:row>18</xdr:row>
      <xdr:rowOff>19050</xdr:rowOff>
    </xdr:from>
    <xdr:to>
      <xdr:col>11</xdr:col>
      <xdr:colOff>342900</xdr:colOff>
      <xdr:row>18</xdr:row>
      <xdr:rowOff>285750</xdr:rowOff>
    </xdr:to>
    <xdr:pic>
      <xdr:nvPicPr>
        <xdr:cNvPr id="10257" name="Picture 463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15050" y="26765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104775</xdr:colOff>
      <xdr:row>2</xdr:row>
      <xdr:rowOff>19050</xdr:rowOff>
    </xdr:from>
    <xdr:to>
      <xdr:col>11</xdr:col>
      <xdr:colOff>371475</xdr:colOff>
      <xdr:row>2</xdr:row>
      <xdr:rowOff>285750</xdr:rowOff>
    </xdr:to>
    <xdr:pic>
      <xdr:nvPicPr>
        <xdr:cNvPr id="10258" name="Picture 464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43625" y="381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114300</xdr:colOff>
      <xdr:row>61</xdr:row>
      <xdr:rowOff>38100</xdr:rowOff>
    </xdr:from>
    <xdr:to>
      <xdr:col>15</xdr:col>
      <xdr:colOff>0</xdr:colOff>
      <xdr:row>62</xdr:row>
      <xdr:rowOff>0</xdr:rowOff>
    </xdr:to>
    <xdr:pic>
      <xdr:nvPicPr>
        <xdr:cNvPr id="10259" name="Picture 470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77125" y="980122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53</xdr:row>
      <xdr:rowOff>38100</xdr:rowOff>
    </xdr:from>
    <xdr:to>
      <xdr:col>14</xdr:col>
      <xdr:colOff>371475</xdr:colOff>
      <xdr:row>54</xdr:row>
      <xdr:rowOff>0</xdr:rowOff>
    </xdr:to>
    <xdr:pic>
      <xdr:nvPicPr>
        <xdr:cNvPr id="10260" name="Picture 471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67600" y="848677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26</xdr:row>
      <xdr:rowOff>19050</xdr:rowOff>
    </xdr:from>
    <xdr:to>
      <xdr:col>14</xdr:col>
      <xdr:colOff>371475</xdr:colOff>
      <xdr:row>26</xdr:row>
      <xdr:rowOff>285750</xdr:rowOff>
    </xdr:to>
    <xdr:pic>
      <xdr:nvPicPr>
        <xdr:cNvPr id="10261" name="Picture 472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67600" y="41529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18</xdr:row>
      <xdr:rowOff>9525</xdr:rowOff>
    </xdr:from>
    <xdr:to>
      <xdr:col>14</xdr:col>
      <xdr:colOff>371475</xdr:colOff>
      <xdr:row>18</xdr:row>
      <xdr:rowOff>276225</xdr:rowOff>
    </xdr:to>
    <xdr:pic>
      <xdr:nvPicPr>
        <xdr:cNvPr id="10262" name="Picture 475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67600" y="2667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2</xdr:row>
      <xdr:rowOff>19050</xdr:rowOff>
    </xdr:from>
    <xdr:to>
      <xdr:col>14</xdr:col>
      <xdr:colOff>352425</xdr:colOff>
      <xdr:row>2</xdr:row>
      <xdr:rowOff>285750</xdr:rowOff>
    </xdr:to>
    <xdr:pic>
      <xdr:nvPicPr>
        <xdr:cNvPr id="10263" name="Picture 476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48550" y="381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61</xdr:row>
      <xdr:rowOff>19050</xdr:rowOff>
    </xdr:from>
    <xdr:to>
      <xdr:col>17</xdr:col>
      <xdr:colOff>371475</xdr:colOff>
      <xdr:row>62</xdr:row>
      <xdr:rowOff>0</xdr:rowOff>
    </xdr:to>
    <xdr:pic>
      <xdr:nvPicPr>
        <xdr:cNvPr id="10264" name="Picture 48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82050" y="9782175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85725</xdr:colOff>
      <xdr:row>53</xdr:row>
      <xdr:rowOff>38100</xdr:rowOff>
    </xdr:from>
    <xdr:to>
      <xdr:col>17</xdr:col>
      <xdr:colOff>352425</xdr:colOff>
      <xdr:row>54</xdr:row>
      <xdr:rowOff>0</xdr:rowOff>
    </xdr:to>
    <xdr:pic>
      <xdr:nvPicPr>
        <xdr:cNvPr id="10265" name="Picture 48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63000" y="848677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26</xdr:row>
      <xdr:rowOff>19050</xdr:rowOff>
    </xdr:from>
    <xdr:to>
      <xdr:col>18</xdr:col>
      <xdr:colOff>0</xdr:colOff>
      <xdr:row>26</xdr:row>
      <xdr:rowOff>285750</xdr:rowOff>
    </xdr:to>
    <xdr:pic>
      <xdr:nvPicPr>
        <xdr:cNvPr id="10266" name="Picture 48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91575" y="41529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18</xdr:row>
      <xdr:rowOff>9525</xdr:rowOff>
    </xdr:from>
    <xdr:to>
      <xdr:col>18</xdr:col>
      <xdr:colOff>0</xdr:colOff>
      <xdr:row>18</xdr:row>
      <xdr:rowOff>276225</xdr:rowOff>
    </xdr:to>
    <xdr:pic>
      <xdr:nvPicPr>
        <xdr:cNvPr id="10267" name="Picture 48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91575" y="2667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2</xdr:row>
      <xdr:rowOff>19050</xdr:rowOff>
    </xdr:from>
    <xdr:to>
      <xdr:col>17</xdr:col>
      <xdr:colOff>371475</xdr:colOff>
      <xdr:row>2</xdr:row>
      <xdr:rowOff>285750</xdr:rowOff>
    </xdr:to>
    <xdr:pic>
      <xdr:nvPicPr>
        <xdr:cNvPr id="10268" name="Picture 48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82050" y="381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114300</xdr:colOff>
      <xdr:row>61</xdr:row>
      <xdr:rowOff>38100</xdr:rowOff>
    </xdr:from>
    <xdr:to>
      <xdr:col>21</xdr:col>
      <xdr:colOff>0</xdr:colOff>
      <xdr:row>62</xdr:row>
      <xdr:rowOff>0</xdr:rowOff>
    </xdr:to>
    <xdr:pic>
      <xdr:nvPicPr>
        <xdr:cNvPr id="10269" name="Picture 494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134600" y="980122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152400</xdr:colOff>
      <xdr:row>53</xdr:row>
      <xdr:rowOff>38100</xdr:rowOff>
    </xdr:from>
    <xdr:to>
      <xdr:col>21</xdr:col>
      <xdr:colOff>38100</xdr:colOff>
      <xdr:row>54</xdr:row>
      <xdr:rowOff>0</xdr:rowOff>
    </xdr:to>
    <xdr:pic>
      <xdr:nvPicPr>
        <xdr:cNvPr id="10270" name="Picture 495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172700" y="848677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142875</xdr:colOff>
      <xdr:row>26</xdr:row>
      <xdr:rowOff>38100</xdr:rowOff>
    </xdr:from>
    <xdr:to>
      <xdr:col>21</xdr:col>
      <xdr:colOff>28575</xdr:colOff>
      <xdr:row>26</xdr:row>
      <xdr:rowOff>304800</xdr:rowOff>
    </xdr:to>
    <xdr:pic>
      <xdr:nvPicPr>
        <xdr:cNvPr id="10271" name="Picture 496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163175" y="41719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104775</xdr:colOff>
      <xdr:row>18</xdr:row>
      <xdr:rowOff>19050</xdr:rowOff>
    </xdr:from>
    <xdr:to>
      <xdr:col>20</xdr:col>
      <xdr:colOff>371475</xdr:colOff>
      <xdr:row>18</xdr:row>
      <xdr:rowOff>285750</xdr:rowOff>
    </xdr:to>
    <xdr:pic>
      <xdr:nvPicPr>
        <xdr:cNvPr id="10272" name="Picture 499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125075" y="26765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76200</xdr:colOff>
      <xdr:row>2</xdr:row>
      <xdr:rowOff>19050</xdr:rowOff>
    </xdr:from>
    <xdr:to>
      <xdr:col>20</xdr:col>
      <xdr:colOff>342900</xdr:colOff>
      <xdr:row>2</xdr:row>
      <xdr:rowOff>285750</xdr:rowOff>
    </xdr:to>
    <xdr:pic>
      <xdr:nvPicPr>
        <xdr:cNvPr id="10273" name="Picture 500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96500" y="381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0</xdr:rowOff>
    </xdr:from>
    <xdr:to>
      <xdr:col>13</xdr:col>
      <xdr:colOff>419100</xdr:colOff>
      <xdr:row>0</xdr:row>
      <xdr:rowOff>0</xdr:rowOff>
    </xdr:to>
    <xdr:pic>
      <xdr:nvPicPr>
        <xdr:cNvPr id="1025" name="Picture 136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96175" y="0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209550</xdr:colOff>
      <xdr:row>0</xdr:row>
      <xdr:rowOff>0</xdr:rowOff>
    </xdr:from>
    <xdr:to>
      <xdr:col>14</xdr:col>
      <xdr:colOff>381000</xdr:colOff>
      <xdr:row>0</xdr:row>
      <xdr:rowOff>0</xdr:rowOff>
    </xdr:to>
    <xdr:pic>
      <xdr:nvPicPr>
        <xdr:cNvPr id="1026" name="Picture 137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86700" y="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152400</xdr:colOff>
      <xdr:row>0</xdr:row>
      <xdr:rowOff>0</xdr:rowOff>
    </xdr:from>
    <xdr:to>
      <xdr:col>15</xdr:col>
      <xdr:colOff>419100</xdr:colOff>
      <xdr:row>0</xdr:row>
      <xdr:rowOff>0</xdr:rowOff>
    </xdr:to>
    <xdr:pic>
      <xdr:nvPicPr>
        <xdr:cNvPr id="1027" name="Picture 138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1055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85725</xdr:colOff>
      <xdr:row>59</xdr:row>
      <xdr:rowOff>57150</xdr:rowOff>
    </xdr:from>
    <xdr:to>
      <xdr:col>20</xdr:col>
      <xdr:colOff>352425</xdr:colOff>
      <xdr:row>60</xdr:row>
      <xdr:rowOff>0</xdr:rowOff>
    </xdr:to>
    <xdr:pic>
      <xdr:nvPicPr>
        <xdr:cNvPr id="1028" name="Picture 631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420350" y="5391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133350</xdr:colOff>
      <xdr:row>2</xdr:row>
      <xdr:rowOff>28575</xdr:rowOff>
    </xdr:from>
    <xdr:to>
      <xdr:col>20</xdr:col>
      <xdr:colOff>400050</xdr:colOff>
      <xdr:row>2</xdr:row>
      <xdr:rowOff>295275</xdr:rowOff>
    </xdr:to>
    <xdr:pic>
      <xdr:nvPicPr>
        <xdr:cNvPr id="1029" name="Picture 643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46797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104775</xdr:colOff>
      <xdr:row>20</xdr:row>
      <xdr:rowOff>57150</xdr:rowOff>
    </xdr:from>
    <xdr:to>
      <xdr:col>20</xdr:col>
      <xdr:colOff>371475</xdr:colOff>
      <xdr:row>21</xdr:row>
      <xdr:rowOff>0</xdr:rowOff>
    </xdr:to>
    <xdr:pic>
      <xdr:nvPicPr>
        <xdr:cNvPr id="1030" name="Picture 648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39400" y="2667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95250</xdr:colOff>
      <xdr:row>2</xdr:row>
      <xdr:rowOff>28575</xdr:rowOff>
    </xdr:from>
    <xdr:to>
      <xdr:col>17</xdr:col>
      <xdr:colOff>361950</xdr:colOff>
      <xdr:row>2</xdr:row>
      <xdr:rowOff>295275</xdr:rowOff>
    </xdr:to>
    <xdr:pic>
      <xdr:nvPicPr>
        <xdr:cNvPr id="1031" name="Picture 65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08685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95250</xdr:colOff>
      <xdr:row>20</xdr:row>
      <xdr:rowOff>57150</xdr:rowOff>
    </xdr:from>
    <xdr:to>
      <xdr:col>17</xdr:col>
      <xdr:colOff>361950</xdr:colOff>
      <xdr:row>21</xdr:row>
      <xdr:rowOff>0</xdr:rowOff>
    </xdr:to>
    <xdr:pic>
      <xdr:nvPicPr>
        <xdr:cNvPr id="1032" name="Picture 65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086850" y="2667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85725</xdr:colOff>
      <xdr:row>59</xdr:row>
      <xdr:rowOff>57150</xdr:rowOff>
    </xdr:from>
    <xdr:to>
      <xdr:col>17</xdr:col>
      <xdr:colOff>352425</xdr:colOff>
      <xdr:row>60</xdr:row>
      <xdr:rowOff>0</xdr:rowOff>
    </xdr:to>
    <xdr:pic>
      <xdr:nvPicPr>
        <xdr:cNvPr id="1033" name="Picture 66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077325" y="5391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133350</xdr:colOff>
      <xdr:row>2</xdr:row>
      <xdr:rowOff>38100</xdr:rowOff>
    </xdr:from>
    <xdr:to>
      <xdr:col>15</xdr:col>
      <xdr:colOff>19050</xdr:colOff>
      <xdr:row>2</xdr:row>
      <xdr:rowOff>304800</xdr:rowOff>
    </xdr:to>
    <xdr:pic>
      <xdr:nvPicPr>
        <xdr:cNvPr id="1034" name="Picture 667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81050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20</xdr:row>
      <xdr:rowOff>38100</xdr:rowOff>
    </xdr:from>
    <xdr:to>
      <xdr:col>14</xdr:col>
      <xdr:colOff>352425</xdr:colOff>
      <xdr:row>21</xdr:row>
      <xdr:rowOff>0</xdr:rowOff>
    </xdr:to>
    <xdr:pic>
      <xdr:nvPicPr>
        <xdr:cNvPr id="1035" name="Picture 671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62875" y="247650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85725</xdr:colOff>
      <xdr:row>59</xdr:row>
      <xdr:rowOff>57150</xdr:rowOff>
    </xdr:from>
    <xdr:to>
      <xdr:col>14</xdr:col>
      <xdr:colOff>352425</xdr:colOff>
      <xdr:row>60</xdr:row>
      <xdr:rowOff>0</xdr:rowOff>
    </xdr:to>
    <xdr:pic>
      <xdr:nvPicPr>
        <xdr:cNvPr id="1036" name="Picture 673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62875" y="5391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2</xdr:row>
      <xdr:rowOff>28575</xdr:rowOff>
    </xdr:from>
    <xdr:to>
      <xdr:col>11</xdr:col>
      <xdr:colOff>361950</xdr:colOff>
      <xdr:row>2</xdr:row>
      <xdr:rowOff>295275</xdr:rowOff>
    </xdr:to>
    <xdr:pic>
      <xdr:nvPicPr>
        <xdr:cNvPr id="1037" name="Picture 679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4484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123825</xdr:colOff>
      <xdr:row>20</xdr:row>
      <xdr:rowOff>57150</xdr:rowOff>
    </xdr:from>
    <xdr:to>
      <xdr:col>12</xdr:col>
      <xdr:colOff>9525</xdr:colOff>
      <xdr:row>21</xdr:row>
      <xdr:rowOff>0</xdr:rowOff>
    </xdr:to>
    <xdr:pic>
      <xdr:nvPicPr>
        <xdr:cNvPr id="1038" name="Picture 683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77000" y="2667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104775</xdr:colOff>
      <xdr:row>59</xdr:row>
      <xdr:rowOff>57150</xdr:rowOff>
    </xdr:from>
    <xdr:to>
      <xdr:col>11</xdr:col>
      <xdr:colOff>371475</xdr:colOff>
      <xdr:row>60</xdr:row>
      <xdr:rowOff>0</xdr:rowOff>
    </xdr:to>
    <xdr:pic>
      <xdr:nvPicPr>
        <xdr:cNvPr id="1039" name="Picture 685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457950" y="5391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2</xdr:row>
      <xdr:rowOff>28575</xdr:rowOff>
    </xdr:from>
    <xdr:to>
      <xdr:col>8</xdr:col>
      <xdr:colOff>352425</xdr:colOff>
      <xdr:row>2</xdr:row>
      <xdr:rowOff>295275</xdr:rowOff>
    </xdr:to>
    <xdr:pic>
      <xdr:nvPicPr>
        <xdr:cNvPr id="1040" name="Picture 691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51149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114300</xdr:colOff>
      <xdr:row>20</xdr:row>
      <xdr:rowOff>38100</xdr:rowOff>
    </xdr:from>
    <xdr:to>
      <xdr:col>9</xdr:col>
      <xdr:colOff>0</xdr:colOff>
      <xdr:row>21</xdr:row>
      <xdr:rowOff>0</xdr:rowOff>
    </xdr:to>
    <xdr:pic>
      <xdr:nvPicPr>
        <xdr:cNvPr id="1041" name="Picture 695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143500" y="247650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142875</xdr:colOff>
      <xdr:row>59</xdr:row>
      <xdr:rowOff>66675</xdr:rowOff>
    </xdr:from>
    <xdr:to>
      <xdr:col>9</xdr:col>
      <xdr:colOff>28575</xdr:colOff>
      <xdr:row>60</xdr:row>
      <xdr:rowOff>0</xdr:rowOff>
    </xdr:to>
    <xdr:pic>
      <xdr:nvPicPr>
        <xdr:cNvPr id="1042" name="Picture 697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5172075" y="5391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142875</xdr:colOff>
      <xdr:row>2</xdr:row>
      <xdr:rowOff>28575</xdr:rowOff>
    </xdr:from>
    <xdr:to>
      <xdr:col>6</xdr:col>
      <xdr:colOff>28575</xdr:colOff>
      <xdr:row>2</xdr:row>
      <xdr:rowOff>295275</xdr:rowOff>
    </xdr:to>
    <xdr:pic>
      <xdr:nvPicPr>
        <xdr:cNvPr id="1043" name="Picture 70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8195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20</xdr:row>
      <xdr:rowOff>47625</xdr:rowOff>
    </xdr:from>
    <xdr:to>
      <xdr:col>6</xdr:col>
      <xdr:colOff>28575</xdr:colOff>
      <xdr:row>21</xdr:row>
      <xdr:rowOff>0</xdr:rowOff>
    </xdr:to>
    <xdr:pic>
      <xdr:nvPicPr>
        <xdr:cNvPr id="1044" name="Picture 707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9525" y="257175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123825</xdr:colOff>
      <xdr:row>59</xdr:row>
      <xdr:rowOff>66675</xdr:rowOff>
    </xdr:from>
    <xdr:to>
      <xdr:col>6</xdr:col>
      <xdr:colOff>9525</xdr:colOff>
      <xdr:row>60</xdr:row>
      <xdr:rowOff>0</xdr:rowOff>
    </xdr:to>
    <xdr:pic>
      <xdr:nvPicPr>
        <xdr:cNvPr id="1045" name="Picture 709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800475" y="5391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38100</xdr:colOff>
      <xdr:row>47</xdr:row>
      <xdr:rowOff>47625</xdr:rowOff>
    </xdr:from>
    <xdr:to>
      <xdr:col>20</xdr:col>
      <xdr:colOff>304800</xdr:colOff>
      <xdr:row>47</xdr:row>
      <xdr:rowOff>361950</xdr:rowOff>
    </xdr:to>
    <xdr:pic>
      <xdr:nvPicPr>
        <xdr:cNvPr id="1046" name="Picture 648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72725" y="34671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47</xdr:row>
      <xdr:rowOff>47625</xdr:rowOff>
    </xdr:from>
    <xdr:to>
      <xdr:col>17</xdr:col>
      <xdr:colOff>295275</xdr:colOff>
      <xdr:row>47</xdr:row>
      <xdr:rowOff>361950</xdr:rowOff>
    </xdr:to>
    <xdr:pic>
      <xdr:nvPicPr>
        <xdr:cNvPr id="1047" name="Picture 65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020175" y="34671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</xdr:colOff>
      <xdr:row>47</xdr:row>
      <xdr:rowOff>28575</xdr:rowOff>
    </xdr:from>
    <xdr:to>
      <xdr:col>14</xdr:col>
      <xdr:colOff>285750</xdr:colOff>
      <xdr:row>47</xdr:row>
      <xdr:rowOff>361950</xdr:rowOff>
    </xdr:to>
    <xdr:pic>
      <xdr:nvPicPr>
        <xdr:cNvPr id="1048" name="Picture 671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96200" y="3448050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57150</xdr:colOff>
      <xdr:row>47</xdr:row>
      <xdr:rowOff>47625</xdr:rowOff>
    </xdr:from>
    <xdr:to>
      <xdr:col>11</xdr:col>
      <xdr:colOff>323850</xdr:colOff>
      <xdr:row>47</xdr:row>
      <xdr:rowOff>361950</xdr:rowOff>
    </xdr:to>
    <xdr:pic>
      <xdr:nvPicPr>
        <xdr:cNvPr id="1049" name="Picture 683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10325" y="34671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47</xdr:row>
      <xdr:rowOff>28575</xdr:rowOff>
    </xdr:from>
    <xdr:to>
      <xdr:col>8</xdr:col>
      <xdr:colOff>314325</xdr:colOff>
      <xdr:row>47</xdr:row>
      <xdr:rowOff>361950</xdr:rowOff>
    </xdr:to>
    <xdr:pic>
      <xdr:nvPicPr>
        <xdr:cNvPr id="1050" name="Picture 695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76825" y="3448050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47</xdr:row>
      <xdr:rowOff>38100</xdr:rowOff>
    </xdr:from>
    <xdr:to>
      <xdr:col>5</xdr:col>
      <xdr:colOff>342900</xdr:colOff>
      <xdr:row>47</xdr:row>
      <xdr:rowOff>361950</xdr:rowOff>
    </xdr:to>
    <xdr:pic>
      <xdr:nvPicPr>
        <xdr:cNvPr id="1051" name="Picture 707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752850" y="3457575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38100</xdr:colOff>
      <xdr:row>67</xdr:row>
      <xdr:rowOff>47625</xdr:rowOff>
    </xdr:from>
    <xdr:to>
      <xdr:col>20</xdr:col>
      <xdr:colOff>304800</xdr:colOff>
      <xdr:row>67</xdr:row>
      <xdr:rowOff>361950</xdr:rowOff>
    </xdr:to>
    <xdr:pic>
      <xdr:nvPicPr>
        <xdr:cNvPr id="1052" name="Picture 648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72725" y="5838825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</xdr:colOff>
      <xdr:row>67</xdr:row>
      <xdr:rowOff>47625</xdr:rowOff>
    </xdr:from>
    <xdr:to>
      <xdr:col>17</xdr:col>
      <xdr:colOff>295275</xdr:colOff>
      <xdr:row>67</xdr:row>
      <xdr:rowOff>361950</xdr:rowOff>
    </xdr:to>
    <xdr:pic>
      <xdr:nvPicPr>
        <xdr:cNvPr id="1053" name="Picture 65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020175" y="5838825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67</xdr:row>
      <xdr:rowOff>28575</xdr:rowOff>
    </xdr:from>
    <xdr:to>
      <xdr:col>14</xdr:col>
      <xdr:colOff>285750</xdr:colOff>
      <xdr:row>67</xdr:row>
      <xdr:rowOff>361950</xdr:rowOff>
    </xdr:to>
    <xdr:pic>
      <xdr:nvPicPr>
        <xdr:cNvPr id="1054" name="Picture 671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96200" y="5819775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57150</xdr:colOff>
      <xdr:row>67</xdr:row>
      <xdr:rowOff>47625</xdr:rowOff>
    </xdr:from>
    <xdr:to>
      <xdr:col>11</xdr:col>
      <xdr:colOff>323850</xdr:colOff>
      <xdr:row>67</xdr:row>
      <xdr:rowOff>361950</xdr:rowOff>
    </xdr:to>
    <xdr:pic>
      <xdr:nvPicPr>
        <xdr:cNvPr id="1055" name="Picture 683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10325" y="5838825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67</xdr:row>
      <xdr:rowOff>28575</xdr:rowOff>
    </xdr:from>
    <xdr:to>
      <xdr:col>8</xdr:col>
      <xdr:colOff>314325</xdr:colOff>
      <xdr:row>67</xdr:row>
      <xdr:rowOff>361950</xdr:rowOff>
    </xdr:to>
    <xdr:pic>
      <xdr:nvPicPr>
        <xdr:cNvPr id="1056" name="Picture 695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76825" y="5819775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76200</xdr:colOff>
      <xdr:row>67</xdr:row>
      <xdr:rowOff>38100</xdr:rowOff>
    </xdr:from>
    <xdr:to>
      <xdr:col>5</xdr:col>
      <xdr:colOff>342900</xdr:colOff>
      <xdr:row>67</xdr:row>
      <xdr:rowOff>361950</xdr:rowOff>
    </xdr:to>
    <xdr:pic>
      <xdr:nvPicPr>
        <xdr:cNvPr id="1057" name="Picture 707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752850" y="5829300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38100</xdr:colOff>
      <xdr:row>83</xdr:row>
      <xdr:rowOff>47625</xdr:rowOff>
    </xdr:from>
    <xdr:to>
      <xdr:col>20</xdr:col>
      <xdr:colOff>304800</xdr:colOff>
      <xdr:row>83</xdr:row>
      <xdr:rowOff>361950</xdr:rowOff>
    </xdr:to>
    <xdr:pic>
      <xdr:nvPicPr>
        <xdr:cNvPr id="1058" name="Picture 648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72725" y="7991475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</xdr:colOff>
      <xdr:row>83</xdr:row>
      <xdr:rowOff>47625</xdr:rowOff>
    </xdr:from>
    <xdr:to>
      <xdr:col>17</xdr:col>
      <xdr:colOff>295275</xdr:colOff>
      <xdr:row>83</xdr:row>
      <xdr:rowOff>361950</xdr:rowOff>
    </xdr:to>
    <xdr:pic>
      <xdr:nvPicPr>
        <xdr:cNvPr id="1059" name="Picture 65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020175" y="7991475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83</xdr:row>
      <xdr:rowOff>28575</xdr:rowOff>
    </xdr:from>
    <xdr:to>
      <xdr:col>14</xdr:col>
      <xdr:colOff>285750</xdr:colOff>
      <xdr:row>83</xdr:row>
      <xdr:rowOff>361950</xdr:rowOff>
    </xdr:to>
    <xdr:pic>
      <xdr:nvPicPr>
        <xdr:cNvPr id="1060" name="Picture 671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96200" y="7972425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57150</xdr:colOff>
      <xdr:row>83</xdr:row>
      <xdr:rowOff>47625</xdr:rowOff>
    </xdr:from>
    <xdr:to>
      <xdr:col>11</xdr:col>
      <xdr:colOff>323850</xdr:colOff>
      <xdr:row>83</xdr:row>
      <xdr:rowOff>361950</xdr:rowOff>
    </xdr:to>
    <xdr:pic>
      <xdr:nvPicPr>
        <xdr:cNvPr id="1061" name="Picture 683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10325" y="7991475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83</xdr:row>
      <xdr:rowOff>28575</xdr:rowOff>
    </xdr:from>
    <xdr:to>
      <xdr:col>8</xdr:col>
      <xdr:colOff>314325</xdr:colOff>
      <xdr:row>83</xdr:row>
      <xdr:rowOff>361950</xdr:rowOff>
    </xdr:to>
    <xdr:pic>
      <xdr:nvPicPr>
        <xdr:cNvPr id="1062" name="Picture 695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76825" y="7972425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76200</xdr:colOff>
      <xdr:row>83</xdr:row>
      <xdr:rowOff>38100</xdr:rowOff>
    </xdr:from>
    <xdr:to>
      <xdr:col>5</xdr:col>
      <xdr:colOff>342900</xdr:colOff>
      <xdr:row>83</xdr:row>
      <xdr:rowOff>361950</xdr:rowOff>
    </xdr:to>
    <xdr:pic>
      <xdr:nvPicPr>
        <xdr:cNvPr id="1063" name="Picture 707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752850" y="7981950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38100</xdr:colOff>
      <xdr:row>99</xdr:row>
      <xdr:rowOff>47625</xdr:rowOff>
    </xdr:from>
    <xdr:to>
      <xdr:col>20</xdr:col>
      <xdr:colOff>304800</xdr:colOff>
      <xdr:row>99</xdr:row>
      <xdr:rowOff>361950</xdr:rowOff>
    </xdr:to>
    <xdr:pic>
      <xdr:nvPicPr>
        <xdr:cNvPr id="1064" name="Picture 648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72725" y="99441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</xdr:colOff>
      <xdr:row>99</xdr:row>
      <xdr:rowOff>47625</xdr:rowOff>
    </xdr:from>
    <xdr:to>
      <xdr:col>17</xdr:col>
      <xdr:colOff>295275</xdr:colOff>
      <xdr:row>99</xdr:row>
      <xdr:rowOff>361950</xdr:rowOff>
    </xdr:to>
    <xdr:pic>
      <xdr:nvPicPr>
        <xdr:cNvPr id="1065" name="Picture 65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020175" y="99441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99</xdr:row>
      <xdr:rowOff>28575</xdr:rowOff>
    </xdr:from>
    <xdr:to>
      <xdr:col>14</xdr:col>
      <xdr:colOff>285750</xdr:colOff>
      <xdr:row>99</xdr:row>
      <xdr:rowOff>361950</xdr:rowOff>
    </xdr:to>
    <xdr:pic>
      <xdr:nvPicPr>
        <xdr:cNvPr id="1066" name="Picture 671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96200" y="9925050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57150</xdr:colOff>
      <xdr:row>99</xdr:row>
      <xdr:rowOff>47625</xdr:rowOff>
    </xdr:from>
    <xdr:to>
      <xdr:col>11</xdr:col>
      <xdr:colOff>323850</xdr:colOff>
      <xdr:row>99</xdr:row>
      <xdr:rowOff>361950</xdr:rowOff>
    </xdr:to>
    <xdr:pic>
      <xdr:nvPicPr>
        <xdr:cNvPr id="1067" name="Picture 683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10325" y="99441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99</xdr:row>
      <xdr:rowOff>28575</xdr:rowOff>
    </xdr:from>
    <xdr:to>
      <xdr:col>8</xdr:col>
      <xdr:colOff>314325</xdr:colOff>
      <xdr:row>99</xdr:row>
      <xdr:rowOff>361950</xdr:rowOff>
    </xdr:to>
    <xdr:pic>
      <xdr:nvPicPr>
        <xdr:cNvPr id="1068" name="Picture 695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76825" y="9925050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76200</xdr:colOff>
      <xdr:row>99</xdr:row>
      <xdr:rowOff>38100</xdr:rowOff>
    </xdr:from>
    <xdr:to>
      <xdr:col>5</xdr:col>
      <xdr:colOff>342900</xdr:colOff>
      <xdr:row>99</xdr:row>
      <xdr:rowOff>361950</xdr:rowOff>
    </xdr:to>
    <xdr:pic>
      <xdr:nvPicPr>
        <xdr:cNvPr id="1069" name="Picture 707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752850" y="9934575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38100</xdr:colOff>
      <xdr:row>115</xdr:row>
      <xdr:rowOff>47625</xdr:rowOff>
    </xdr:from>
    <xdr:to>
      <xdr:col>20</xdr:col>
      <xdr:colOff>304800</xdr:colOff>
      <xdr:row>115</xdr:row>
      <xdr:rowOff>361950</xdr:rowOff>
    </xdr:to>
    <xdr:pic>
      <xdr:nvPicPr>
        <xdr:cNvPr id="1070" name="Picture 648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72725" y="1129665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</xdr:colOff>
      <xdr:row>115</xdr:row>
      <xdr:rowOff>47625</xdr:rowOff>
    </xdr:from>
    <xdr:to>
      <xdr:col>17</xdr:col>
      <xdr:colOff>295275</xdr:colOff>
      <xdr:row>115</xdr:row>
      <xdr:rowOff>361950</xdr:rowOff>
    </xdr:to>
    <xdr:pic>
      <xdr:nvPicPr>
        <xdr:cNvPr id="1071" name="Picture 65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020175" y="1129665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115</xdr:row>
      <xdr:rowOff>28575</xdr:rowOff>
    </xdr:from>
    <xdr:to>
      <xdr:col>14</xdr:col>
      <xdr:colOff>285750</xdr:colOff>
      <xdr:row>115</xdr:row>
      <xdr:rowOff>361950</xdr:rowOff>
    </xdr:to>
    <xdr:pic>
      <xdr:nvPicPr>
        <xdr:cNvPr id="1072" name="Picture 671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96200" y="11277600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57150</xdr:colOff>
      <xdr:row>115</xdr:row>
      <xdr:rowOff>47625</xdr:rowOff>
    </xdr:from>
    <xdr:to>
      <xdr:col>11</xdr:col>
      <xdr:colOff>323850</xdr:colOff>
      <xdr:row>115</xdr:row>
      <xdr:rowOff>361950</xdr:rowOff>
    </xdr:to>
    <xdr:pic>
      <xdr:nvPicPr>
        <xdr:cNvPr id="1073" name="Picture 683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10325" y="1129665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115</xdr:row>
      <xdr:rowOff>28575</xdr:rowOff>
    </xdr:from>
    <xdr:to>
      <xdr:col>8</xdr:col>
      <xdr:colOff>314325</xdr:colOff>
      <xdr:row>115</xdr:row>
      <xdr:rowOff>361950</xdr:rowOff>
    </xdr:to>
    <xdr:pic>
      <xdr:nvPicPr>
        <xdr:cNvPr id="1074" name="Picture 695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76825" y="11277600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76200</xdr:colOff>
      <xdr:row>115</xdr:row>
      <xdr:rowOff>38100</xdr:rowOff>
    </xdr:from>
    <xdr:to>
      <xdr:col>5</xdr:col>
      <xdr:colOff>342900</xdr:colOff>
      <xdr:row>115</xdr:row>
      <xdr:rowOff>361950</xdr:rowOff>
    </xdr:to>
    <xdr:pic>
      <xdr:nvPicPr>
        <xdr:cNvPr id="1075" name="Picture 707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752850" y="11287125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0</xdr:rowOff>
    </xdr:from>
    <xdr:to>
      <xdr:col>13</xdr:col>
      <xdr:colOff>419100</xdr:colOff>
      <xdr:row>0</xdr:row>
      <xdr:rowOff>0</xdr:rowOff>
    </xdr:to>
    <xdr:pic>
      <xdr:nvPicPr>
        <xdr:cNvPr id="11265" name="Picture 64" descr="greda crve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81850" y="0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209550</xdr:colOff>
      <xdr:row>0</xdr:row>
      <xdr:rowOff>0</xdr:rowOff>
    </xdr:from>
    <xdr:to>
      <xdr:col>14</xdr:col>
      <xdr:colOff>381000</xdr:colOff>
      <xdr:row>0</xdr:row>
      <xdr:rowOff>0</xdr:rowOff>
    </xdr:to>
    <xdr:pic>
      <xdr:nvPicPr>
        <xdr:cNvPr id="11266" name="Picture 65" descr="dvovisinske crven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72375" y="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152400</xdr:colOff>
      <xdr:row>0</xdr:row>
      <xdr:rowOff>0</xdr:rowOff>
    </xdr:from>
    <xdr:to>
      <xdr:col>15</xdr:col>
      <xdr:colOff>419100</xdr:colOff>
      <xdr:row>0</xdr:row>
      <xdr:rowOff>0</xdr:rowOff>
    </xdr:to>
    <xdr:pic>
      <xdr:nvPicPr>
        <xdr:cNvPr id="11267" name="Picture 66" descr="parter crven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962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85</xdr:row>
      <xdr:rowOff>28575</xdr:rowOff>
    </xdr:from>
    <xdr:to>
      <xdr:col>6</xdr:col>
      <xdr:colOff>9525</xdr:colOff>
      <xdr:row>86</xdr:row>
      <xdr:rowOff>0</xdr:rowOff>
    </xdr:to>
    <xdr:pic>
      <xdr:nvPicPr>
        <xdr:cNvPr id="11268" name="Picture 434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14725" y="11191875"/>
          <a:ext cx="266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53</xdr:row>
      <xdr:rowOff>28575</xdr:rowOff>
    </xdr:from>
    <xdr:to>
      <xdr:col>6</xdr:col>
      <xdr:colOff>9525</xdr:colOff>
      <xdr:row>54</xdr:row>
      <xdr:rowOff>0</xdr:rowOff>
    </xdr:to>
    <xdr:pic>
      <xdr:nvPicPr>
        <xdr:cNvPr id="11269" name="Picture 435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14725" y="7277100"/>
          <a:ext cx="266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26</xdr:row>
      <xdr:rowOff>38100</xdr:rowOff>
    </xdr:from>
    <xdr:to>
      <xdr:col>6</xdr:col>
      <xdr:colOff>9525</xdr:colOff>
      <xdr:row>26</xdr:row>
      <xdr:rowOff>304800</xdr:rowOff>
    </xdr:to>
    <xdr:pic>
      <xdr:nvPicPr>
        <xdr:cNvPr id="11270" name="Picture 436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14725" y="41719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18</xdr:row>
      <xdr:rowOff>28575</xdr:rowOff>
    </xdr:from>
    <xdr:to>
      <xdr:col>5</xdr:col>
      <xdr:colOff>361950</xdr:colOff>
      <xdr:row>18</xdr:row>
      <xdr:rowOff>295275</xdr:rowOff>
    </xdr:to>
    <xdr:pic>
      <xdr:nvPicPr>
        <xdr:cNvPr id="11271" name="Picture 439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86150" y="2686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2</xdr:row>
      <xdr:rowOff>38100</xdr:rowOff>
    </xdr:from>
    <xdr:to>
      <xdr:col>5</xdr:col>
      <xdr:colOff>342900</xdr:colOff>
      <xdr:row>2</xdr:row>
      <xdr:rowOff>295275</xdr:rowOff>
    </xdr:to>
    <xdr:pic>
      <xdr:nvPicPr>
        <xdr:cNvPr id="11272" name="Picture 440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67100" y="400050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85</xdr:row>
      <xdr:rowOff>38100</xdr:rowOff>
    </xdr:from>
    <xdr:to>
      <xdr:col>8</xdr:col>
      <xdr:colOff>352425</xdr:colOff>
      <xdr:row>86</xdr:row>
      <xdr:rowOff>0</xdr:rowOff>
    </xdr:to>
    <xdr:pic>
      <xdr:nvPicPr>
        <xdr:cNvPr id="11273" name="Picture 446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29175" y="11201400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53</xdr:row>
      <xdr:rowOff>38100</xdr:rowOff>
    </xdr:from>
    <xdr:to>
      <xdr:col>8</xdr:col>
      <xdr:colOff>371475</xdr:colOff>
      <xdr:row>54</xdr:row>
      <xdr:rowOff>0</xdr:rowOff>
    </xdr:to>
    <xdr:pic>
      <xdr:nvPicPr>
        <xdr:cNvPr id="11274" name="Picture 447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48225" y="728662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133350</xdr:colOff>
      <xdr:row>26</xdr:row>
      <xdr:rowOff>38100</xdr:rowOff>
    </xdr:from>
    <xdr:to>
      <xdr:col>9</xdr:col>
      <xdr:colOff>19050</xdr:colOff>
      <xdr:row>26</xdr:row>
      <xdr:rowOff>304800</xdr:rowOff>
    </xdr:to>
    <xdr:pic>
      <xdr:nvPicPr>
        <xdr:cNvPr id="11275" name="Picture 448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76800" y="41719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114300</xdr:colOff>
      <xdr:row>18</xdr:row>
      <xdr:rowOff>19050</xdr:rowOff>
    </xdr:from>
    <xdr:to>
      <xdr:col>9</xdr:col>
      <xdr:colOff>0</xdr:colOff>
      <xdr:row>18</xdr:row>
      <xdr:rowOff>285750</xdr:rowOff>
    </xdr:to>
    <xdr:pic>
      <xdr:nvPicPr>
        <xdr:cNvPr id="11276" name="Picture 451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57750" y="26765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2</xdr:row>
      <xdr:rowOff>38100</xdr:rowOff>
    </xdr:from>
    <xdr:to>
      <xdr:col>8</xdr:col>
      <xdr:colOff>314325</xdr:colOff>
      <xdr:row>2</xdr:row>
      <xdr:rowOff>295275</xdr:rowOff>
    </xdr:to>
    <xdr:pic>
      <xdr:nvPicPr>
        <xdr:cNvPr id="11277" name="Picture 45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91075" y="400050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104775</xdr:colOff>
      <xdr:row>85</xdr:row>
      <xdr:rowOff>19050</xdr:rowOff>
    </xdr:from>
    <xdr:to>
      <xdr:col>11</xdr:col>
      <xdr:colOff>371475</xdr:colOff>
      <xdr:row>86</xdr:row>
      <xdr:rowOff>0</xdr:rowOff>
    </xdr:to>
    <xdr:pic>
      <xdr:nvPicPr>
        <xdr:cNvPr id="11278" name="Picture 458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43625" y="1118235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104775</xdr:colOff>
      <xdr:row>53</xdr:row>
      <xdr:rowOff>19050</xdr:rowOff>
    </xdr:from>
    <xdr:to>
      <xdr:col>11</xdr:col>
      <xdr:colOff>371475</xdr:colOff>
      <xdr:row>54</xdr:row>
      <xdr:rowOff>0</xdr:rowOff>
    </xdr:to>
    <xdr:pic>
      <xdr:nvPicPr>
        <xdr:cNvPr id="11279" name="Picture 459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43625" y="7267575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85725</xdr:colOff>
      <xdr:row>26</xdr:row>
      <xdr:rowOff>38100</xdr:rowOff>
    </xdr:from>
    <xdr:to>
      <xdr:col>11</xdr:col>
      <xdr:colOff>352425</xdr:colOff>
      <xdr:row>26</xdr:row>
      <xdr:rowOff>304800</xdr:rowOff>
    </xdr:to>
    <xdr:pic>
      <xdr:nvPicPr>
        <xdr:cNvPr id="11280" name="Picture 460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24575" y="41719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76200</xdr:colOff>
      <xdr:row>18</xdr:row>
      <xdr:rowOff>19050</xdr:rowOff>
    </xdr:from>
    <xdr:to>
      <xdr:col>11</xdr:col>
      <xdr:colOff>342900</xdr:colOff>
      <xdr:row>18</xdr:row>
      <xdr:rowOff>285750</xdr:rowOff>
    </xdr:to>
    <xdr:pic>
      <xdr:nvPicPr>
        <xdr:cNvPr id="11281" name="Picture 463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15050" y="26765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104775</xdr:colOff>
      <xdr:row>2</xdr:row>
      <xdr:rowOff>19050</xdr:rowOff>
    </xdr:from>
    <xdr:to>
      <xdr:col>11</xdr:col>
      <xdr:colOff>371475</xdr:colOff>
      <xdr:row>2</xdr:row>
      <xdr:rowOff>285750</xdr:rowOff>
    </xdr:to>
    <xdr:pic>
      <xdr:nvPicPr>
        <xdr:cNvPr id="11282" name="Picture 464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43625" y="381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114300</xdr:colOff>
      <xdr:row>85</xdr:row>
      <xdr:rowOff>38100</xdr:rowOff>
    </xdr:from>
    <xdr:to>
      <xdr:col>15</xdr:col>
      <xdr:colOff>0</xdr:colOff>
      <xdr:row>86</xdr:row>
      <xdr:rowOff>0</xdr:rowOff>
    </xdr:to>
    <xdr:pic>
      <xdr:nvPicPr>
        <xdr:cNvPr id="11283" name="Picture 470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77125" y="11201400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53</xdr:row>
      <xdr:rowOff>38100</xdr:rowOff>
    </xdr:from>
    <xdr:to>
      <xdr:col>14</xdr:col>
      <xdr:colOff>371475</xdr:colOff>
      <xdr:row>54</xdr:row>
      <xdr:rowOff>0</xdr:rowOff>
    </xdr:to>
    <xdr:pic>
      <xdr:nvPicPr>
        <xdr:cNvPr id="11284" name="Picture 471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67600" y="728662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26</xdr:row>
      <xdr:rowOff>19050</xdr:rowOff>
    </xdr:from>
    <xdr:to>
      <xdr:col>14</xdr:col>
      <xdr:colOff>371475</xdr:colOff>
      <xdr:row>26</xdr:row>
      <xdr:rowOff>285750</xdr:rowOff>
    </xdr:to>
    <xdr:pic>
      <xdr:nvPicPr>
        <xdr:cNvPr id="11285" name="Picture 472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67600" y="41529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18</xdr:row>
      <xdr:rowOff>9525</xdr:rowOff>
    </xdr:from>
    <xdr:to>
      <xdr:col>14</xdr:col>
      <xdr:colOff>371475</xdr:colOff>
      <xdr:row>18</xdr:row>
      <xdr:rowOff>276225</xdr:rowOff>
    </xdr:to>
    <xdr:pic>
      <xdr:nvPicPr>
        <xdr:cNvPr id="11286" name="Picture 475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67600" y="2667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2</xdr:row>
      <xdr:rowOff>19050</xdr:rowOff>
    </xdr:from>
    <xdr:to>
      <xdr:col>14</xdr:col>
      <xdr:colOff>352425</xdr:colOff>
      <xdr:row>2</xdr:row>
      <xdr:rowOff>285750</xdr:rowOff>
    </xdr:to>
    <xdr:pic>
      <xdr:nvPicPr>
        <xdr:cNvPr id="11287" name="Picture 476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48550" y="381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85</xdr:row>
      <xdr:rowOff>19050</xdr:rowOff>
    </xdr:from>
    <xdr:to>
      <xdr:col>17</xdr:col>
      <xdr:colOff>371475</xdr:colOff>
      <xdr:row>86</xdr:row>
      <xdr:rowOff>0</xdr:rowOff>
    </xdr:to>
    <xdr:pic>
      <xdr:nvPicPr>
        <xdr:cNvPr id="11288" name="Picture 48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82050" y="1118235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85725</xdr:colOff>
      <xdr:row>53</xdr:row>
      <xdr:rowOff>38100</xdr:rowOff>
    </xdr:from>
    <xdr:to>
      <xdr:col>17</xdr:col>
      <xdr:colOff>352425</xdr:colOff>
      <xdr:row>54</xdr:row>
      <xdr:rowOff>0</xdr:rowOff>
    </xdr:to>
    <xdr:pic>
      <xdr:nvPicPr>
        <xdr:cNvPr id="11289" name="Picture 48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63000" y="728662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26</xdr:row>
      <xdr:rowOff>19050</xdr:rowOff>
    </xdr:from>
    <xdr:to>
      <xdr:col>18</xdr:col>
      <xdr:colOff>0</xdr:colOff>
      <xdr:row>26</xdr:row>
      <xdr:rowOff>285750</xdr:rowOff>
    </xdr:to>
    <xdr:pic>
      <xdr:nvPicPr>
        <xdr:cNvPr id="11290" name="Picture 48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91575" y="41529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18</xdr:row>
      <xdr:rowOff>9525</xdr:rowOff>
    </xdr:from>
    <xdr:to>
      <xdr:col>18</xdr:col>
      <xdr:colOff>0</xdr:colOff>
      <xdr:row>18</xdr:row>
      <xdr:rowOff>276225</xdr:rowOff>
    </xdr:to>
    <xdr:pic>
      <xdr:nvPicPr>
        <xdr:cNvPr id="11291" name="Picture 48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91575" y="2667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2</xdr:row>
      <xdr:rowOff>19050</xdr:rowOff>
    </xdr:from>
    <xdr:to>
      <xdr:col>17</xdr:col>
      <xdr:colOff>371475</xdr:colOff>
      <xdr:row>2</xdr:row>
      <xdr:rowOff>285750</xdr:rowOff>
    </xdr:to>
    <xdr:pic>
      <xdr:nvPicPr>
        <xdr:cNvPr id="11292" name="Picture 48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82050" y="381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114300</xdr:colOff>
      <xdr:row>85</xdr:row>
      <xdr:rowOff>38100</xdr:rowOff>
    </xdr:from>
    <xdr:to>
      <xdr:col>21</xdr:col>
      <xdr:colOff>0</xdr:colOff>
      <xdr:row>86</xdr:row>
      <xdr:rowOff>0</xdr:rowOff>
    </xdr:to>
    <xdr:pic>
      <xdr:nvPicPr>
        <xdr:cNvPr id="11293" name="Picture 494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134600" y="11201400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152400</xdr:colOff>
      <xdr:row>53</xdr:row>
      <xdr:rowOff>38100</xdr:rowOff>
    </xdr:from>
    <xdr:to>
      <xdr:col>21</xdr:col>
      <xdr:colOff>38100</xdr:colOff>
      <xdr:row>54</xdr:row>
      <xdr:rowOff>0</xdr:rowOff>
    </xdr:to>
    <xdr:pic>
      <xdr:nvPicPr>
        <xdr:cNvPr id="11294" name="Picture 495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172700" y="728662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142875</xdr:colOff>
      <xdr:row>26</xdr:row>
      <xdr:rowOff>38100</xdr:rowOff>
    </xdr:from>
    <xdr:to>
      <xdr:col>21</xdr:col>
      <xdr:colOff>28575</xdr:colOff>
      <xdr:row>26</xdr:row>
      <xdr:rowOff>304800</xdr:rowOff>
    </xdr:to>
    <xdr:pic>
      <xdr:nvPicPr>
        <xdr:cNvPr id="11295" name="Picture 496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163175" y="41719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104775</xdr:colOff>
      <xdr:row>18</xdr:row>
      <xdr:rowOff>19050</xdr:rowOff>
    </xdr:from>
    <xdr:to>
      <xdr:col>20</xdr:col>
      <xdr:colOff>371475</xdr:colOff>
      <xdr:row>18</xdr:row>
      <xdr:rowOff>285750</xdr:rowOff>
    </xdr:to>
    <xdr:pic>
      <xdr:nvPicPr>
        <xdr:cNvPr id="11296" name="Picture 499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125075" y="26765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76200</xdr:colOff>
      <xdr:row>2</xdr:row>
      <xdr:rowOff>19050</xdr:rowOff>
    </xdr:from>
    <xdr:to>
      <xdr:col>20</xdr:col>
      <xdr:colOff>342900</xdr:colOff>
      <xdr:row>2</xdr:row>
      <xdr:rowOff>285750</xdr:rowOff>
    </xdr:to>
    <xdr:pic>
      <xdr:nvPicPr>
        <xdr:cNvPr id="11297" name="Picture 500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96500" y="381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7</xdr:row>
      <xdr:rowOff>28575</xdr:rowOff>
    </xdr:from>
    <xdr:to>
      <xdr:col>11</xdr:col>
      <xdr:colOff>152400</xdr:colOff>
      <xdr:row>7</xdr:row>
      <xdr:rowOff>295275</xdr:rowOff>
    </xdr:to>
    <xdr:pic>
      <xdr:nvPicPr>
        <xdr:cNvPr id="6145" name="Picture 659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13716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20</xdr:row>
      <xdr:rowOff>38100</xdr:rowOff>
    </xdr:from>
    <xdr:to>
      <xdr:col>11</xdr:col>
      <xdr:colOff>123825</xdr:colOff>
      <xdr:row>21</xdr:row>
      <xdr:rowOff>0</xdr:rowOff>
    </xdr:to>
    <xdr:pic>
      <xdr:nvPicPr>
        <xdr:cNvPr id="6146" name="Picture 660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0" y="38195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28</xdr:row>
      <xdr:rowOff>47625</xdr:rowOff>
    </xdr:from>
    <xdr:to>
      <xdr:col>11</xdr:col>
      <xdr:colOff>123825</xdr:colOff>
      <xdr:row>29</xdr:row>
      <xdr:rowOff>0</xdr:rowOff>
    </xdr:to>
    <xdr:pic>
      <xdr:nvPicPr>
        <xdr:cNvPr id="6147" name="Picture 661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0" y="54483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37</xdr:row>
      <xdr:rowOff>47625</xdr:rowOff>
    </xdr:from>
    <xdr:to>
      <xdr:col>11</xdr:col>
      <xdr:colOff>152400</xdr:colOff>
      <xdr:row>37</xdr:row>
      <xdr:rowOff>314325</xdr:rowOff>
    </xdr:to>
    <xdr:pic>
      <xdr:nvPicPr>
        <xdr:cNvPr id="6148" name="Picture 662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70961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44</xdr:row>
      <xdr:rowOff>28575</xdr:rowOff>
    </xdr:from>
    <xdr:to>
      <xdr:col>11</xdr:col>
      <xdr:colOff>133350</xdr:colOff>
      <xdr:row>44</xdr:row>
      <xdr:rowOff>295275</xdr:rowOff>
    </xdr:to>
    <xdr:pic>
      <xdr:nvPicPr>
        <xdr:cNvPr id="6149" name="Picture 663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7775" y="86201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92</xdr:row>
      <xdr:rowOff>28575</xdr:rowOff>
    </xdr:from>
    <xdr:to>
      <xdr:col>11</xdr:col>
      <xdr:colOff>152400</xdr:colOff>
      <xdr:row>93</xdr:row>
      <xdr:rowOff>0</xdr:rowOff>
    </xdr:to>
    <xdr:pic>
      <xdr:nvPicPr>
        <xdr:cNvPr id="6150" name="Picture 664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15163800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134</xdr:row>
      <xdr:rowOff>28575</xdr:rowOff>
    </xdr:from>
    <xdr:to>
      <xdr:col>11</xdr:col>
      <xdr:colOff>152400</xdr:colOff>
      <xdr:row>135</xdr:row>
      <xdr:rowOff>0</xdr:rowOff>
    </xdr:to>
    <xdr:pic>
      <xdr:nvPicPr>
        <xdr:cNvPr id="6151" name="Picture 66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196977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114300</xdr:colOff>
      <xdr:row>153</xdr:row>
      <xdr:rowOff>28575</xdr:rowOff>
    </xdr:from>
    <xdr:to>
      <xdr:col>9</xdr:col>
      <xdr:colOff>381000</xdr:colOff>
      <xdr:row>153</xdr:row>
      <xdr:rowOff>333375</xdr:rowOff>
    </xdr:to>
    <xdr:pic>
      <xdr:nvPicPr>
        <xdr:cNvPr id="6152" name="Picture 666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0" y="22212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238125</xdr:colOff>
      <xdr:row>7</xdr:row>
      <xdr:rowOff>38100</xdr:rowOff>
    </xdr:from>
    <xdr:to>
      <xdr:col>15</xdr:col>
      <xdr:colOff>47625</xdr:colOff>
      <xdr:row>8</xdr:row>
      <xdr:rowOff>0</xdr:rowOff>
    </xdr:to>
    <xdr:pic>
      <xdr:nvPicPr>
        <xdr:cNvPr id="6153" name="Picture 67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72225" y="13811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20</xdr:row>
      <xdr:rowOff>47625</xdr:rowOff>
    </xdr:from>
    <xdr:to>
      <xdr:col>15</xdr:col>
      <xdr:colOff>66675</xdr:colOff>
      <xdr:row>21</xdr:row>
      <xdr:rowOff>9525</xdr:rowOff>
    </xdr:to>
    <xdr:pic>
      <xdr:nvPicPr>
        <xdr:cNvPr id="6154" name="Picture 673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1275" y="3829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266700</xdr:colOff>
      <xdr:row>28</xdr:row>
      <xdr:rowOff>47625</xdr:rowOff>
    </xdr:from>
    <xdr:to>
      <xdr:col>15</xdr:col>
      <xdr:colOff>76200</xdr:colOff>
      <xdr:row>29</xdr:row>
      <xdr:rowOff>0</xdr:rowOff>
    </xdr:to>
    <xdr:pic>
      <xdr:nvPicPr>
        <xdr:cNvPr id="6155" name="Picture 674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00800" y="54483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37</xdr:row>
      <xdr:rowOff>28575</xdr:rowOff>
    </xdr:from>
    <xdr:to>
      <xdr:col>15</xdr:col>
      <xdr:colOff>66675</xdr:colOff>
      <xdr:row>37</xdr:row>
      <xdr:rowOff>295275</xdr:rowOff>
    </xdr:to>
    <xdr:pic>
      <xdr:nvPicPr>
        <xdr:cNvPr id="6156" name="Picture 675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1275" y="70770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44</xdr:row>
      <xdr:rowOff>38100</xdr:rowOff>
    </xdr:from>
    <xdr:to>
      <xdr:col>15</xdr:col>
      <xdr:colOff>66675</xdr:colOff>
      <xdr:row>44</xdr:row>
      <xdr:rowOff>304800</xdr:rowOff>
    </xdr:to>
    <xdr:pic>
      <xdr:nvPicPr>
        <xdr:cNvPr id="6157" name="Picture 676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1275" y="86296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266700</xdr:colOff>
      <xdr:row>92</xdr:row>
      <xdr:rowOff>28575</xdr:rowOff>
    </xdr:from>
    <xdr:to>
      <xdr:col>15</xdr:col>
      <xdr:colOff>76200</xdr:colOff>
      <xdr:row>93</xdr:row>
      <xdr:rowOff>0</xdr:rowOff>
    </xdr:to>
    <xdr:pic>
      <xdr:nvPicPr>
        <xdr:cNvPr id="6158" name="Picture 677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00800" y="15163800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134</xdr:row>
      <xdr:rowOff>28575</xdr:rowOff>
    </xdr:from>
    <xdr:to>
      <xdr:col>15</xdr:col>
      <xdr:colOff>66675</xdr:colOff>
      <xdr:row>135</xdr:row>
      <xdr:rowOff>0</xdr:rowOff>
    </xdr:to>
    <xdr:pic>
      <xdr:nvPicPr>
        <xdr:cNvPr id="6159" name="Picture 678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1275" y="196977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142875</xdr:colOff>
      <xdr:row>153</xdr:row>
      <xdr:rowOff>19050</xdr:rowOff>
    </xdr:from>
    <xdr:to>
      <xdr:col>13</xdr:col>
      <xdr:colOff>409575</xdr:colOff>
      <xdr:row>153</xdr:row>
      <xdr:rowOff>333375</xdr:rowOff>
    </xdr:to>
    <xdr:pic>
      <xdr:nvPicPr>
        <xdr:cNvPr id="6160" name="Picture 679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76975" y="22212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295275</xdr:colOff>
      <xdr:row>7</xdr:row>
      <xdr:rowOff>28575</xdr:rowOff>
    </xdr:from>
    <xdr:to>
      <xdr:col>19</xdr:col>
      <xdr:colOff>133350</xdr:colOff>
      <xdr:row>7</xdr:row>
      <xdr:rowOff>295275</xdr:rowOff>
    </xdr:to>
    <xdr:pic>
      <xdr:nvPicPr>
        <xdr:cNvPr id="6161" name="Picture 68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29550" y="13716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20</xdr:row>
      <xdr:rowOff>47625</xdr:rowOff>
    </xdr:from>
    <xdr:to>
      <xdr:col>19</xdr:col>
      <xdr:colOff>95250</xdr:colOff>
      <xdr:row>21</xdr:row>
      <xdr:rowOff>9525</xdr:rowOff>
    </xdr:to>
    <xdr:pic>
      <xdr:nvPicPr>
        <xdr:cNvPr id="6162" name="Picture 686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91450" y="3829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295275</xdr:colOff>
      <xdr:row>28</xdr:row>
      <xdr:rowOff>47625</xdr:rowOff>
    </xdr:from>
    <xdr:to>
      <xdr:col>19</xdr:col>
      <xdr:colOff>133350</xdr:colOff>
      <xdr:row>29</xdr:row>
      <xdr:rowOff>0</xdr:rowOff>
    </xdr:to>
    <xdr:pic>
      <xdr:nvPicPr>
        <xdr:cNvPr id="6163" name="Picture 687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29550" y="54483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37</xdr:row>
      <xdr:rowOff>38100</xdr:rowOff>
    </xdr:from>
    <xdr:to>
      <xdr:col>19</xdr:col>
      <xdr:colOff>95250</xdr:colOff>
      <xdr:row>37</xdr:row>
      <xdr:rowOff>304800</xdr:rowOff>
    </xdr:to>
    <xdr:pic>
      <xdr:nvPicPr>
        <xdr:cNvPr id="6164" name="Picture 688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91450" y="70866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276225</xdr:colOff>
      <xdr:row>44</xdr:row>
      <xdr:rowOff>28575</xdr:rowOff>
    </xdr:from>
    <xdr:to>
      <xdr:col>19</xdr:col>
      <xdr:colOff>114300</xdr:colOff>
      <xdr:row>44</xdr:row>
      <xdr:rowOff>295275</xdr:rowOff>
    </xdr:to>
    <xdr:pic>
      <xdr:nvPicPr>
        <xdr:cNvPr id="6165" name="Picture 689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10500" y="86201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92</xdr:row>
      <xdr:rowOff>28575</xdr:rowOff>
    </xdr:from>
    <xdr:to>
      <xdr:col>19</xdr:col>
      <xdr:colOff>95250</xdr:colOff>
      <xdr:row>93</xdr:row>
      <xdr:rowOff>0</xdr:rowOff>
    </xdr:to>
    <xdr:pic>
      <xdr:nvPicPr>
        <xdr:cNvPr id="6166" name="Picture 690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91450" y="15163800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134</xdr:row>
      <xdr:rowOff>47625</xdr:rowOff>
    </xdr:from>
    <xdr:to>
      <xdr:col>19</xdr:col>
      <xdr:colOff>95250</xdr:colOff>
      <xdr:row>135</xdr:row>
      <xdr:rowOff>0</xdr:rowOff>
    </xdr:to>
    <xdr:pic>
      <xdr:nvPicPr>
        <xdr:cNvPr id="6167" name="Picture 691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91450" y="19716750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114300</xdr:colOff>
      <xdr:row>153</xdr:row>
      <xdr:rowOff>28575</xdr:rowOff>
    </xdr:from>
    <xdr:to>
      <xdr:col>17</xdr:col>
      <xdr:colOff>381000</xdr:colOff>
      <xdr:row>153</xdr:row>
      <xdr:rowOff>333375</xdr:rowOff>
    </xdr:to>
    <xdr:pic>
      <xdr:nvPicPr>
        <xdr:cNvPr id="6168" name="Picture 692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648575" y="22212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142875</xdr:colOff>
      <xdr:row>153</xdr:row>
      <xdr:rowOff>28575</xdr:rowOff>
    </xdr:from>
    <xdr:to>
      <xdr:col>5</xdr:col>
      <xdr:colOff>409575</xdr:colOff>
      <xdr:row>153</xdr:row>
      <xdr:rowOff>342900</xdr:rowOff>
    </xdr:to>
    <xdr:pic>
      <xdr:nvPicPr>
        <xdr:cNvPr id="6169" name="Picture 693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514725" y="22212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134</xdr:row>
      <xdr:rowOff>38100</xdr:rowOff>
    </xdr:from>
    <xdr:to>
      <xdr:col>7</xdr:col>
      <xdr:colOff>142875</xdr:colOff>
      <xdr:row>135</xdr:row>
      <xdr:rowOff>0</xdr:rowOff>
    </xdr:to>
    <xdr:pic>
      <xdr:nvPicPr>
        <xdr:cNvPr id="6170" name="Picture 694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67125" y="19707225"/>
          <a:ext cx="266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92</xdr:row>
      <xdr:rowOff>38100</xdr:rowOff>
    </xdr:from>
    <xdr:to>
      <xdr:col>7</xdr:col>
      <xdr:colOff>152400</xdr:colOff>
      <xdr:row>93</xdr:row>
      <xdr:rowOff>0</xdr:rowOff>
    </xdr:to>
    <xdr:pic>
      <xdr:nvPicPr>
        <xdr:cNvPr id="6171" name="Picture 695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76650" y="1517332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44</xdr:row>
      <xdr:rowOff>38100</xdr:rowOff>
    </xdr:from>
    <xdr:to>
      <xdr:col>7</xdr:col>
      <xdr:colOff>142875</xdr:colOff>
      <xdr:row>44</xdr:row>
      <xdr:rowOff>304800</xdr:rowOff>
    </xdr:to>
    <xdr:pic>
      <xdr:nvPicPr>
        <xdr:cNvPr id="6172" name="Picture 696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67125" y="86296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37</xdr:row>
      <xdr:rowOff>38100</xdr:rowOff>
    </xdr:from>
    <xdr:to>
      <xdr:col>7</xdr:col>
      <xdr:colOff>152400</xdr:colOff>
      <xdr:row>37</xdr:row>
      <xdr:rowOff>304800</xdr:rowOff>
    </xdr:to>
    <xdr:pic>
      <xdr:nvPicPr>
        <xdr:cNvPr id="6173" name="Picture 697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76650" y="70866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28</xdr:row>
      <xdr:rowOff>47625</xdr:rowOff>
    </xdr:from>
    <xdr:to>
      <xdr:col>7</xdr:col>
      <xdr:colOff>152400</xdr:colOff>
      <xdr:row>29</xdr:row>
      <xdr:rowOff>0</xdr:rowOff>
    </xdr:to>
    <xdr:pic>
      <xdr:nvPicPr>
        <xdr:cNvPr id="6174" name="Picture 698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76650" y="54483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20</xdr:row>
      <xdr:rowOff>28575</xdr:rowOff>
    </xdr:from>
    <xdr:to>
      <xdr:col>7</xdr:col>
      <xdr:colOff>161925</xdr:colOff>
      <xdr:row>20</xdr:row>
      <xdr:rowOff>295275</xdr:rowOff>
    </xdr:to>
    <xdr:pic>
      <xdr:nvPicPr>
        <xdr:cNvPr id="6175" name="Picture 699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3810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7</xdr:row>
      <xdr:rowOff>28575</xdr:rowOff>
    </xdr:from>
    <xdr:to>
      <xdr:col>7</xdr:col>
      <xdr:colOff>142875</xdr:colOff>
      <xdr:row>7</xdr:row>
      <xdr:rowOff>295275</xdr:rowOff>
    </xdr:to>
    <xdr:pic>
      <xdr:nvPicPr>
        <xdr:cNvPr id="6176" name="Picture 70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67125" y="13716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2</xdr:row>
      <xdr:rowOff>28575</xdr:rowOff>
    </xdr:from>
    <xdr:to>
      <xdr:col>7</xdr:col>
      <xdr:colOff>104775</xdr:colOff>
      <xdr:row>2</xdr:row>
      <xdr:rowOff>295275</xdr:rowOff>
    </xdr:to>
    <xdr:pic>
      <xdr:nvPicPr>
        <xdr:cNvPr id="6177" name="Picture 70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29025" y="3333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2</xdr:row>
      <xdr:rowOff>28575</xdr:rowOff>
    </xdr:from>
    <xdr:to>
      <xdr:col>11</xdr:col>
      <xdr:colOff>76200</xdr:colOff>
      <xdr:row>2</xdr:row>
      <xdr:rowOff>295275</xdr:rowOff>
    </xdr:to>
    <xdr:pic>
      <xdr:nvPicPr>
        <xdr:cNvPr id="6178" name="Picture 659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00625" y="3333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200025</xdr:colOff>
      <xdr:row>2</xdr:row>
      <xdr:rowOff>28575</xdr:rowOff>
    </xdr:from>
    <xdr:to>
      <xdr:col>15</xdr:col>
      <xdr:colOff>0</xdr:colOff>
      <xdr:row>2</xdr:row>
      <xdr:rowOff>295275</xdr:rowOff>
    </xdr:to>
    <xdr:pic>
      <xdr:nvPicPr>
        <xdr:cNvPr id="6179" name="Picture 67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34125" y="33337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228600</xdr:colOff>
      <xdr:row>2</xdr:row>
      <xdr:rowOff>28575</xdr:rowOff>
    </xdr:from>
    <xdr:to>
      <xdr:col>19</xdr:col>
      <xdr:colOff>66675</xdr:colOff>
      <xdr:row>2</xdr:row>
      <xdr:rowOff>295275</xdr:rowOff>
    </xdr:to>
    <xdr:pic>
      <xdr:nvPicPr>
        <xdr:cNvPr id="6180" name="Picture 68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3333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57150</xdr:rowOff>
    </xdr:from>
    <xdr:to>
      <xdr:col>4</xdr:col>
      <xdr:colOff>552450</xdr:colOff>
      <xdr:row>4</xdr:row>
      <xdr:rowOff>0</xdr:rowOff>
    </xdr:to>
    <xdr:pic>
      <xdr:nvPicPr>
        <xdr:cNvPr id="3073" name="Picture 209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76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13</xdr:row>
      <xdr:rowOff>57150</xdr:rowOff>
    </xdr:from>
    <xdr:to>
      <xdr:col>4</xdr:col>
      <xdr:colOff>552450</xdr:colOff>
      <xdr:row>14</xdr:row>
      <xdr:rowOff>161925</xdr:rowOff>
    </xdr:to>
    <xdr:pic>
      <xdr:nvPicPr>
        <xdr:cNvPr id="3074" name="Picture 2101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76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23</xdr:row>
      <xdr:rowOff>57150</xdr:rowOff>
    </xdr:from>
    <xdr:to>
      <xdr:col>4</xdr:col>
      <xdr:colOff>552450</xdr:colOff>
      <xdr:row>24</xdr:row>
      <xdr:rowOff>161925</xdr:rowOff>
    </xdr:to>
    <xdr:pic>
      <xdr:nvPicPr>
        <xdr:cNvPr id="3075" name="Picture 2103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3905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33</xdr:row>
      <xdr:rowOff>57150</xdr:rowOff>
    </xdr:from>
    <xdr:to>
      <xdr:col>4</xdr:col>
      <xdr:colOff>552450</xdr:colOff>
      <xdr:row>34</xdr:row>
      <xdr:rowOff>161925</xdr:rowOff>
    </xdr:to>
    <xdr:pic>
      <xdr:nvPicPr>
        <xdr:cNvPr id="3076" name="Picture 2104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17907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42</xdr:row>
      <xdr:rowOff>57150</xdr:rowOff>
    </xdr:from>
    <xdr:to>
      <xdr:col>4</xdr:col>
      <xdr:colOff>552450</xdr:colOff>
      <xdr:row>44</xdr:row>
      <xdr:rowOff>0</xdr:rowOff>
    </xdr:to>
    <xdr:pic>
      <xdr:nvPicPr>
        <xdr:cNvPr id="3077" name="Picture 210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27908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228600</xdr:colOff>
      <xdr:row>2</xdr:row>
      <xdr:rowOff>38100</xdr:rowOff>
    </xdr:from>
    <xdr:to>
      <xdr:col>5</xdr:col>
      <xdr:colOff>495300</xdr:colOff>
      <xdr:row>3</xdr:row>
      <xdr:rowOff>171450</xdr:rowOff>
    </xdr:to>
    <xdr:pic>
      <xdr:nvPicPr>
        <xdr:cNvPr id="3078" name="Picture 211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81425" y="76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171450</xdr:colOff>
      <xdr:row>13</xdr:row>
      <xdr:rowOff>47625</xdr:rowOff>
    </xdr:from>
    <xdr:to>
      <xdr:col>5</xdr:col>
      <xdr:colOff>438150</xdr:colOff>
      <xdr:row>14</xdr:row>
      <xdr:rowOff>152400</xdr:rowOff>
    </xdr:to>
    <xdr:pic>
      <xdr:nvPicPr>
        <xdr:cNvPr id="3079" name="Picture 2114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24275" y="76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228600</xdr:colOff>
      <xdr:row>23</xdr:row>
      <xdr:rowOff>47625</xdr:rowOff>
    </xdr:from>
    <xdr:to>
      <xdr:col>5</xdr:col>
      <xdr:colOff>495300</xdr:colOff>
      <xdr:row>24</xdr:row>
      <xdr:rowOff>152400</xdr:rowOff>
    </xdr:to>
    <xdr:pic>
      <xdr:nvPicPr>
        <xdr:cNvPr id="3080" name="Picture 2116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81425" y="381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200025</xdr:colOff>
      <xdr:row>33</xdr:row>
      <xdr:rowOff>57150</xdr:rowOff>
    </xdr:from>
    <xdr:to>
      <xdr:col>5</xdr:col>
      <xdr:colOff>466725</xdr:colOff>
      <xdr:row>34</xdr:row>
      <xdr:rowOff>161925</xdr:rowOff>
    </xdr:to>
    <xdr:pic>
      <xdr:nvPicPr>
        <xdr:cNvPr id="3081" name="Picture 2117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17907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180975</xdr:colOff>
      <xdr:row>42</xdr:row>
      <xdr:rowOff>57150</xdr:rowOff>
    </xdr:from>
    <xdr:to>
      <xdr:col>5</xdr:col>
      <xdr:colOff>447675</xdr:colOff>
      <xdr:row>44</xdr:row>
      <xdr:rowOff>0</xdr:rowOff>
    </xdr:to>
    <xdr:pic>
      <xdr:nvPicPr>
        <xdr:cNvPr id="3082" name="Picture 2118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33800" y="27908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209550</xdr:colOff>
      <xdr:row>2</xdr:row>
      <xdr:rowOff>47625</xdr:rowOff>
    </xdr:from>
    <xdr:to>
      <xdr:col>6</xdr:col>
      <xdr:colOff>476250</xdr:colOff>
      <xdr:row>3</xdr:row>
      <xdr:rowOff>180975</xdr:rowOff>
    </xdr:to>
    <xdr:pic>
      <xdr:nvPicPr>
        <xdr:cNvPr id="3083" name="Picture 212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29125" y="76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13</xdr:row>
      <xdr:rowOff>57150</xdr:rowOff>
    </xdr:from>
    <xdr:to>
      <xdr:col>6</xdr:col>
      <xdr:colOff>504825</xdr:colOff>
      <xdr:row>14</xdr:row>
      <xdr:rowOff>161925</xdr:rowOff>
    </xdr:to>
    <xdr:pic>
      <xdr:nvPicPr>
        <xdr:cNvPr id="3084" name="Picture 2127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57700" y="76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33</xdr:row>
      <xdr:rowOff>57150</xdr:rowOff>
    </xdr:from>
    <xdr:to>
      <xdr:col>6</xdr:col>
      <xdr:colOff>495300</xdr:colOff>
      <xdr:row>34</xdr:row>
      <xdr:rowOff>161925</xdr:rowOff>
    </xdr:to>
    <xdr:pic>
      <xdr:nvPicPr>
        <xdr:cNvPr id="3085" name="Picture 2129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48175" y="17907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23</xdr:row>
      <xdr:rowOff>66675</xdr:rowOff>
    </xdr:from>
    <xdr:to>
      <xdr:col>6</xdr:col>
      <xdr:colOff>495300</xdr:colOff>
      <xdr:row>25</xdr:row>
      <xdr:rowOff>0</xdr:rowOff>
    </xdr:to>
    <xdr:pic>
      <xdr:nvPicPr>
        <xdr:cNvPr id="3086" name="Picture 2130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48175" y="400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42</xdr:row>
      <xdr:rowOff>57150</xdr:rowOff>
    </xdr:from>
    <xdr:to>
      <xdr:col>6</xdr:col>
      <xdr:colOff>495300</xdr:colOff>
      <xdr:row>44</xdr:row>
      <xdr:rowOff>0</xdr:rowOff>
    </xdr:to>
    <xdr:pic>
      <xdr:nvPicPr>
        <xdr:cNvPr id="3087" name="Picture 2131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48175" y="27908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2</xdr:row>
      <xdr:rowOff>38100</xdr:rowOff>
    </xdr:from>
    <xdr:to>
      <xdr:col>3</xdr:col>
      <xdr:colOff>504825</xdr:colOff>
      <xdr:row>3</xdr:row>
      <xdr:rowOff>171450</xdr:rowOff>
    </xdr:to>
    <xdr:pic>
      <xdr:nvPicPr>
        <xdr:cNvPr id="3088" name="Picture 2139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438400" y="76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200025</xdr:colOff>
      <xdr:row>13</xdr:row>
      <xdr:rowOff>47625</xdr:rowOff>
    </xdr:from>
    <xdr:to>
      <xdr:col>3</xdr:col>
      <xdr:colOff>466725</xdr:colOff>
      <xdr:row>14</xdr:row>
      <xdr:rowOff>152400</xdr:rowOff>
    </xdr:to>
    <xdr:pic>
      <xdr:nvPicPr>
        <xdr:cNvPr id="3089" name="Picture 2141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400300" y="76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209550</xdr:colOff>
      <xdr:row>33</xdr:row>
      <xdr:rowOff>57150</xdr:rowOff>
    </xdr:from>
    <xdr:to>
      <xdr:col>3</xdr:col>
      <xdr:colOff>476250</xdr:colOff>
      <xdr:row>34</xdr:row>
      <xdr:rowOff>161925</xdr:rowOff>
    </xdr:to>
    <xdr:pic>
      <xdr:nvPicPr>
        <xdr:cNvPr id="3090" name="Picture 2143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09825" y="17907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23</xdr:row>
      <xdr:rowOff>47625</xdr:rowOff>
    </xdr:from>
    <xdr:to>
      <xdr:col>3</xdr:col>
      <xdr:colOff>447675</xdr:colOff>
      <xdr:row>24</xdr:row>
      <xdr:rowOff>152400</xdr:rowOff>
    </xdr:to>
    <xdr:pic>
      <xdr:nvPicPr>
        <xdr:cNvPr id="3091" name="Picture 2144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81250" y="3810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209550</xdr:colOff>
      <xdr:row>42</xdr:row>
      <xdr:rowOff>66675</xdr:rowOff>
    </xdr:from>
    <xdr:to>
      <xdr:col>3</xdr:col>
      <xdr:colOff>476250</xdr:colOff>
      <xdr:row>44</xdr:row>
      <xdr:rowOff>9525</xdr:rowOff>
    </xdr:to>
    <xdr:pic>
      <xdr:nvPicPr>
        <xdr:cNvPr id="3092" name="Picture 2145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09825" y="28003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3</xdr:row>
      <xdr:rowOff>66675</xdr:rowOff>
    </xdr:from>
    <xdr:to>
      <xdr:col>3</xdr:col>
      <xdr:colOff>438150</xdr:colOff>
      <xdr:row>4</xdr:row>
      <xdr:rowOff>133350</xdr:rowOff>
    </xdr:to>
    <xdr:pic>
      <xdr:nvPicPr>
        <xdr:cNvPr id="8193" name="Picture 326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4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10</xdr:row>
      <xdr:rowOff>66675</xdr:rowOff>
    </xdr:from>
    <xdr:to>
      <xdr:col>3</xdr:col>
      <xdr:colOff>466725</xdr:colOff>
      <xdr:row>11</xdr:row>
      <xdr:rowOff>133350</xdr:rowOff>
    </xdr:to>
    <xdr:pic>
      <xdr:nvPicPr>
        <xdr:cNvPr id="8194" name="Picture 330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286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3</xdr:row>
      <xdr:rowOff>85725</xdr:rowOff>
    </xdr:from>
    <xdr:to>
      <xdr:col>4</xdr:col>
      <xdr:colOff>476250</xdr:colOff>
      <xdr:row>4</xdr:row>
      <xdr:rowOff>152400</xdr:rowOff>
    </xdr:to>
    <xdr:pic>
      <xdr:nvPicPr>
        <xdr:cNvPr id="8195" name="Picture 338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051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10</xdr:row>
      <xdr:rowOff>76200</xdr:rowOff>
    </xdr:from>
    <xdr:to>
      <xdr:col>4</xdr:col>
      <xdr:colOff>447675</xdr:colOff>
      <xdr:row>11</xdr:row>
      <xdr:rowOff>142875</xdr:rowOff>
    </xdr:to>
    <xdr:pic>
      <xdr:nvPicPr>
        <xdr:cNvPr id="8196" name="Picture 34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76550" y="4381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161925</xdr:colOff>
      <xdr:row>3</xdr:row>
      <xdr:rowOff>66675</xdr:rowOff>
    </xdr:from>
    <xdr:to>
      <xdr:col>5</xdr:col>
      <xdr:colOff>428625</xdr:colOff>
      <xdr:row>4</xdr:row>
      <xdr:rowOff>133350</xdr:rowOff>
    </xdr:to>
    <xdr:pic>
      <xdr:nvPicPr>
        <xdr:cNvPr id="8197" name="Picture 350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6710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10</xdr:row>
      <xdr:rowOff>66675</xdr:rowOff>
    </xdr:from>
    <xdr:to>
      <xdr:col>5</xdr:col>
      <xdr:colOff>447675</xdr:colOff>
      <xdr:row>11</xdr:row>
      <xdr:rowOff>133350</xdr:rowOff>
    </xdr:to>
    <xdr:pic>
      <xdr:nvPicPr>
        <xdr:cNvPr id="8198" name="Picture 354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86150" y="4286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142875</xdr:colOff>
      <xdr:row>3</xdr:row>
      <xdr:rowOff>57150</xdr:rowOff>
    </xdr:from>
    <xdr:to>
      <xdr:col>6</xdr:col>
      <xdr:colOff>409575</xdr:colOff>
      <xdr:row>4</xdr:row>
      <xdr:rowOff>123825</xdr:rowOff>
    </xdr:to>
    <xdr:pic>
      <xdr:nvPicPr>
        <xdr:cNvPr id="8199" name="Picture 362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5765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10</xdr:row>
      <xdr:rowOff>57150</xdr:rowOff>
    </xdr:from>
    <xdr:to>
      <xdr:col>6</xdr:col>
      <xdr:colOff>409575</xdr:colOff>
      <xdr:row>11</xdr:row>
      <xdr:rowOff>123825</xdr:rowOff>
    </xdr:to>
    <xdr:pic>
      <xdr:nvPicPr>
        <xdr:cNvPr id="8200" name="Picture 366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57650" y="4191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190500</xdr:colOff>
      <xdr:row>3</xdr:row>
      <xdr:rowOff>57150</xdr:rowOff>
    </xdr:from>
    <xdr:to>
      <xdr:col>7</xdr:col>
      <xdr:colOff>457200</xdr:colOff>
      <xdr:row>4</xdr:row>
      <xdr:rowOff>123825</xdr:rowOff>
    </xdr:to>
    <xdr:pic>
      <xdr:nvPicPr>
        <xdr:cNvPr id="8201" name="Picture 37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71487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10</xdr:row>
      <xdr:rowOff>57150</xdr:rowOff>
    </xdr:from>
    <xdr:to>
      <xdr:col>7</xdr:col>
      <xdr:colOff>438150</xdr:colOff>
      <xdr:row>11</xdr:row>
      <xdr:rowOff>123825</xdr:rowOff>
    </xdr:to>
    <xdr:pic>
      <xdr:nvPicPr>
        <xdr:cNvPr id="8202" name="Picture 37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95825" y="4191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133350</xdr:colOff>
      <xdr:row>3</xdr:row>
      <xdr:rowOff>76200</xdr:rowOff>
    </xdr:from>
    <xdr:to>
      <xdr:col>8</xdr:col>
      <xdr:colOff>400050</xdr:colOff>
      <xdr:row>4</xdr:row>
      <xdr:rowOff>142875</xdr:rowOff>
    </xdr:to>
    <xdr:pic>
      <xdr:nvPicPr>
        <xdr:cNvPr id="8203" name="Picture 383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2673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133350</xdr:colOff>
      <xdr:row>10</xdr:row>
      <xdr:rowOff>76200</xdr:rowOff>
    </xdr:from>
    <xdr:to>
      <xdr:col>8</xdr:col>
      <xdr:colOff>400050</xdr:colOff>
      <xdr:row>11</xdr:row>
      <xdr:rowOff>142875</xdr:rowOff>
    </xdr:to>
    <xdr:pic>
      <xdr:nvPicPr>
        <xdr:cNvPr id="8204" name="Picture 384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267325" y="4381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25</xdr:row>
      <xdr:rowOff>66675</xdr:rowOff>
    </xdr:from>
    <xdr:to>
      <xdr:col>3</xdr:col>
      <xdr:colOff>466725</xdr:colOff>
      <xdr:row>26</xdr:row>
      <xdr:rowOff>133350</xdr:rowOff>
    </xdr:to>
    <xdr:pic>
      <xdr:nvPicPr>
        <xdr:cNvPr id="8205" name="Picture 330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8384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25</xdr:row>
      <xdr:rowOff>76200</xdr:rowOff>
    </xdr:from>
    <xdr:to>
      <xdr:col>4</xdr:col>
      <xdr:colOff>447675</xdr:colOff>
      <xdr:row>26</xdr:row>
      <xdr:rowOff>142875</xdr:rowOff>
    </xdr:to>
    <xdr:pic>
      <xdr:nvPicPr>
        <xdr:cNvPr id="8206" name="Picture 34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76550" y="28479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25</xdr:row>
      <xdr:rowOff>66675</xdr:rowOff>
    </xdr:from>
    <xdr:to>
      <xdr:col>5</xdr:col>
      <xdr:colOff>447675</xdr:colOff>
      <xdr:row>26</xdr:row>
      <xdr:rowOff>133350</xdr:rowOff>
    </xdr:to>
    <xdr:pic>
      <xdr:nvPicPr>
        <xdr:cNvPr id="8207" name="Picture 354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86150" y="28384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25</xdr:row>
      <xdr:rowOff>57150</xdr:rowOff>
    </xdr:from>
    <xdr:to>
      <xdr:col>6</xdr:col>
      <xdr:colOff>409575</xdr:colOff>
      <xdr:row>26</xdr:row>
      <xdr:rowOff>123825</xdr:rowOff>
    </xdr:to>
    <xdr:pic>
      <xdr:nvPicPr>
        <xdr:cNvPr id="8208" name="Picture 366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57650" y="28289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25</xdr:row>
      <xdr:rowOff>57150</xdr:rowOff>
    </xdr:from>
    <xdr:to>
      <xdr:col>7</xdr:col>
      <xdr:colOff>438150</xdr:colOff>
      <xdr:row>26</xdr:row>
      <xdr:rowOff>123825</xdr:rowOff>
    </xdr:to>
    <xdr:pic>
      <xdr:nvPicPr>
        <xdr:cNvPr id="8209" name="Picture 37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95825" y="28289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133350</xdr:colOff>
      <xdr:row>25</xdr:row>
      <xdr:rowOff>76200</xdr:rowOff>
    </xdr:from>
    <xdr:to>
      <xdr:col>8</xdr:col>
      <xdr:colOff>400050</xdr:colOff>
      <xdr:row>26</xdr:row>
      <xdr:rowOff>142875</xdr:rowOff>
    </xdr:to>
    <xdr:pic>
      <xdr:nvPicPr>
        <xdr:cNvPr id="8210" name="Picture 384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267325" y="28479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18</xdr:row>
      <xdr:rowOff>38100</xdr:rowOff>
    </xdr:from>
    <xdr:to>
      <xdr:col>3</xdr:col>
      <xdr:colOff>476250</xdr:colOff>
      <xdr:row>19</xdr:row>
      <xdr:rowOff>142875</xdr:rowOff>
    </xdr:to>
    <xdr:pic>
      <xdr:nvPicPr>
        <xdr:cNvPr id="8211" name="Picture 330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5525" y="15525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18</xdr:row>
      <xdr:rowOff>47625</xdr:rowOff>
    </xdr:from>
    <xdr:to>
      <xdr:col>4</xdr:col>
      <xdr:colOff>457200</xdr:colOff>
      <xdr:row>19</xdr:row>
      <xdr:rowOff>152400</xdr:rowOff>
    </xdr:to>
    <xdr:pic>
      <xdr:nvPicPr>
        <xdr:cNvPr id="8212" name="Picture 342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86075" y="15621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18</xdr:row>
      <xdr:rowOff>38100</xdr:rowOff>
    </xdr:from>
    <xdr:to>
      <xdr:col>5</xdr:col>
      <xdr:colOff>457200</xdr:colOff>
      <xdr:row>19</xdr:row>
      <xdr:rowOff>142875</xdr:rowOff>
    </xdr:to>
    <xdr:pic>
      <xdr:nvPicPr>
        <xdr:cNvPr id="8213" name="Picture 354" descr="image0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95675" y="15525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18</xdr:row>
      <xdr:rowOff>28575</xdr:rowOff>
    </xdr:from>
    <xdr:to>
      <xdr:col>6</xdr:col>
      <xdr:colOff>419100</xdr:colOff>
      <xdr:row>19</xdr:row>
      <xdr:rowOff>133350</xdr:rowOff>
    </xdr:to>
    <xdr:pic>
      <xdr:nvPicPr>
        <xdr:cNvPr id="8214" name="Picture 366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67175" y="1543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180975</xdr:colOff>
      <xdr:row>18</xdr:row>
      <xdr:rowOff>28575</xdr:rowOff>
    </xdr:from>
    <xdr:to>
      <xdr:col>7</xdr:col>
      <xdr:colOff>447675</xdr:colOff>
      <xdr:row>19</xdr:row>
      <xdr:rowOff>133350</xdr:rowOff>
    </xdr:to>
    <xdr:pic>
      <xdr:nvPicPr>
        <xdr:cNvPr id="8215" name="Picture 37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05350" y="1543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18</xdr:row>
      <xdr:rowOff>47625</xdr:rowOff>
    </xdr:from>
    <xdr:to>
      <xdr:col>8</xdr:col>
      <xdr:colOff>409575</xdr:colOff>
      <xdr:row>19</xdr:row>
      <xdr:rowOff>152400</xdr:rowOff>
    </xdr:to>
    <xdr:pic>
      <xdr:nvPicPr>
        <xdr:cNvPr id="8216" name="Picture 384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276850" y="15621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2</xdr:row>
      <xdr:rowOff>57150</xdr:rowOff>
    </xdr:from>
    <xdr:to>
      <xdr:col>4</xdr:col>
      <xdr:colOff>552450</xdr:colOff>
      <xdr:row>4</xdr:row>
      <xdr:rowOff>0</xdr:rowOff>
    </xdr:to>
    <xdr:pic>
      <xdr:nvPicPr>
        <xdr:cNvPr id="4097" name="Picture 209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2952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285750</xdr:colOff>
      <xdr:row>13</xdr:row>
      <xdr:rowOff>57150</xdr:rowOff>
    </xdr:from>
    <xdr:to>
      <xdr:col>4</xdr:col>
      <xdr:colOff>552450</xdr:colOff>
      <xdr:row>14</xdr:row>
      <xdr:rowOff>161925</xdr:rowOff>
    </xdr:to>
    <xdr:pic>
      <xdr:nvPicPr>
        <xdr:cNvPr id="4098" name="Picture 2101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12858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285750</xdr:colOff>
      <xdr:row>23</xdr:row>
      <xdr:rowOff>57150</xdr:rowOff>
    </xdr:from>
    <xdr:to>
      <xdr:col>4</xdr:col>
      <xdr:colOff>552450</xdr:colOff>
      <xdr:row>24</xdr:row>
      <xdr:rowOff>161925</xdr:rowOff>
    </xdr:to>
    <xdr:pic>
      <xdr:nvPicPr>
        <xdr:cNvPr id="4099" name="Picture 2103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20764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285750</xdr:colOff>
      <xdr:row>33</xdr:row>
      <xdr:rowOff>57150</xdr:rowOff>
    </xdr:from>
    <xdr:to>
      <xdr:col>4</xdr:col>
      <xdr:colOff>552450</xdr:colOff>
      <xdr:row>34</xdr:row>
      <xdr:rowOff>161925</xdr:rowOff>
    </xdr:to>
    <xdr:pic>
      <xdr:nvPicPr>
        <xdr:cNvPr id="4100" name="Picture 2104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38766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285750</xdr:colOff>
      <xdr:row>43</xdr:row>
      <xdr:rowOff>57150</xdr:rowOff>
    </xdr:from>
    <xdr:to>
      <xdr:col>4</xdr:col>
      <xdr:colOff>552450</xdr:colOff>
      <xdr:row>45</xdr:row>
      <xdr:rowOff>0</xdr:rowOff>
    </xdr:to>
    <xdr:pic>
      <xdr:nvPicPr>
        <xdr:cNvPr id="4101" name="Picture 210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54768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2</xdr:row>
      <xdr:rowOff>38100</xdr:rowOff>
    </xdr:from>
    <xdr:to>
      <xdr:col>5</xdr:col>
      <xdr:colOff>495300</xdr:colOff>
      <xdr:row>3</xdr:row>
      <xdr:rowOff>171450</xdr:rowOff>
    </xdr:to>
    <xdr:pic>
      <xdr:nvPicPr>
        <xdr:cNvPr id="4102" name="Picture 211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81425" y="2762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13</xdr:row>
      <xdr:rowOff>47625</xdr:rowOff>
    </xdr:from>
    <xdr:to>
      <xdr:col>5</xdr:col>
      <xdr:colOff>438150</xdr:colOff>
      <xdr:row>14</xdr:row>
      <xdr:rowOff>152400</xdr:rowOff>
    </xdr:to>
    <xdr:pic>
      <xdr:nvPicPr>
        <xdr:cNvPr id="4103" name="Picture 2114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4275" y="12763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23</xdr:row>
      <xdr:rowOff>47625</xdr:rowOff>
    </xdr:from>
    <xdr:to>
      <xdr:col>5</xdr:col>
      <xdr:colOff>495300</xdr:colOff>
      <xdr:row>24</xdr:row>
      <xdr:rowOff>152400</xdr:rowOff>
    </xdr:to>
    <xdr:pic>
      <xdr:nvPicPr>
        <xdr:cNvPr id="4104" name="Picture 2116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81425" y="20669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33</xdr:row>
      <xdr:rowOff>57150</xdr:rowOff>
    </xdr:from>
    <xdr:to>
      <xdr:col>5</xdr:col>
      <xdr:colOff>466725</xdr:colOff>
      <xdr:row>34</xdr:row>
      <xdr:rowOff>161925</xdr:rowOff>
    </xdr:to>
    <xdr:pic>
      <xdr:nvPicPr>
        <xdr:cNvPr id="4105" name="Picture 2117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38766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43</xdr:row>
      <xdr:rowOff>57150</xdr:rowOff>
    </xdr:from>
    <xdr:to>
      <xdr:col>5</xdr:col>
      <xdr:colOff>447675</xdr:colOff>
      <xdr:row>45</xdr:row>
      <xdr:rowOff>0</xdr:rowOff>
    </xdr:to>
    <xdr:pic>
      <xdr:nvPicPr>
        <xdr:cNvPr id="4106" name="Picture 2118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33800" y="54768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2</xdr:row>
      <xdr:rowOff>47625</xdr:rowOff>
    </xdr:from>
    <xdr:to>
      <xdr:col>6</xdr:col>
      <xdr:colOff>476250</xdr:colOff>
      <xdr:row>3</xdr:row>
      <xdr:rowOff>180975</xdr:rowOff>
    </xdr:to>
    <xdr:pic>
      <xdr:nvPicPr>
        <xdr:cNvPr id="4107" name="Picture 212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29125" y="2857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13</xdr:row>
      <xdr:rowOff>57150</xdr:rowOff>
    </xdr:from>
    <xdr:to>
      <xdr:col>6</xdr:col>
      <xdr:colOff>504825</xdr:colOff>
      <xdr:row>14</xdr:row>
      <xdr:rowOff>161925</xdr:rowOff>
    </xdr:to>
    <xdr:pic>
      <xdr:nvPicPr>
        <xdr:cNvPr id="4108" name="Picture 2127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57700" y="12858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33</xdr:row>
      <xdr:rowOff>57150</xdr:rowOff>
    </xdr:from>
    <xdr:to>
      <xdr:col>6</xdr:col>
      <xdr:colOff>495300</xdr:colOff>
      <xdr:row>34</xdr:row>
      <xdr:rowOff>161925</xdr:rowOff>
    </xdr:to>
    <xdr:pic>
      <xdr:nvPicPr>
        <xdr:cNvPr id="4109" name="Picture 2129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48175" y="38766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23</xdr:row>
      <xdr:rowOff>66675</xdr:rowOff>
    </xdr:from>
    <xdr:to>
      <xdr:col>6</xdr:col>
      <xdr:colOff>495300</xdr:colOff>
      <xdr:row>25</xdr:row>
      <xdr:rowOff>0</xdr:rowOff>
    </xdr:to>
    <xdr:pic>
      <xdr:nvPicPr>
        <xdr:cNvPr id="4110" name="Picture 2130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48175" y="20859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43</xdr:row>
      <xdr:rowOff>57150</xdr:rowOff>
    </xdr:from>
    <xdr:to>
      <xdr:col>6</xdr:col>
      <xdr:colOff>495300</xdr:colOff>
      <xdr:row>45</xdr:row>
      <xdr:rowOff>0</xdr:rowOff>
    </xdr:to>
    <xdr:pic>
      <xdr:nvPicPr>
        <xdr:cNvPr id="4111" name="Picture 2131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48175" y="54768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2</xdr:row>
      <xdr:rowOff>38100</xdr:rowOff>
    </xdr:from>
    <xdr:to>
      <xdr:col>3</xdr:col>
      <xdr:colOff>504825</xdr:colOff>
      <xdr:row>3</xdr:row>
      <xdr:rowOff>171450</xdr:rowOff>
    </xdr:to>
    <xdr:pic>
      <xdr:nvPicPr>
        <xdr:cNvPr id="4112" name="Picture 2139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38400" y="2762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3</xdr:col>
      <xdr:colOff>200025</xdr:colOff>
      <xdr:row>13</xdr:row>
      <xdr:rowOff>47625</xdr:rowOff>
    </xdr:from>
    <xdr:to>
      <xdr:col>3</xdr:col>
      <xdr:colOff>466725</xdr:colOff>
      <xdr:row>14</xdr:row>
      <xdr:rowOff>152400</xdr:rowOff>
    </xdr:to>
    <xdr:pic>
      <xdr:nvPicPr>
        <xdr:cNvPr id="4113" name="Picture 2141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00300" y="12763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33</xdr:row>
      <xdr:rowOff>57150</xdr:rowOff>
    </xdr:from>
    <xdr:to>
      <xdr:col>3</xdr:col>
      <xdr:colOff>476250</xdr:colOff>
      <xdr:row>34</xdr:row>
      <xdr:rowOff>161925</xdr:rowOff>
    </xdr:to>
    <xdr:pic>
      <xdr:nvPicPr>
        <xdr:cNvPr id="4114" name="Picture 2143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09825" y="38766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23</xdr:row>
      <xdr:rowOff>47625</xdr:rowOff>
    </xdr:from>
    <xdr:to>
      <xdr:col>3</xdr:col>
      <xdr:colOff>447675</xdr:colOff>
      <xdr:row>24</xdr:row>
      <xdr:rowOff>152400</xdr:rowOff>
    </xdr:to>
    <xdr:pic>
      <xdr:nvPicPr>
        <xdr:cNvPr id="4115" name="Picture 2144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81250" y="20669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43</xdr:row>
      <xdr:rowOff>66675</xdr:rowOff>
    </xdr:from>
    <xdr:to>
      <xdr:col>3</xdr:col>
      <xdr:colOff>476250</xdr:colOff>
      <xdr:row>45</xdr:row>
      <xdr:rowOff>9525</xdr:rowOff>
    </xdr:to>
    <xdr:pic>
      <xdr:nvPicPr>
        <xdr:cNvPr id="4116" name="Picture 2145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09825" y="54864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2</xdr:row>
      <xdr:rowOff>28575</xdr:rowOff>
    </xdr:from>
    <xdr:to>
      <xdr:col>11</xdr:col>
      <xdr:colOff>180975</xdr:colOff>
      <xdr:row>2</xdr:row>
      <xdr:rowOff>295275</xdr:rowOff>
    </xdr:to>
    <xdr:pic>
      <xdr:nvPicPr>
        <xdr:cNvPr id="5121" name="Picture 659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7775" y="400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238125</xdr:colOff>
      <xdr:row>2</xdr:row>
      <xdr:rowOff>38100</xdr:rowOff>
    </xdr:from>
    <xdr:to>
      <xdr:col>15</xdr:col>
      <xdr:colOff>85725</xdr:colOff>
      <xdr:row>2</xdr:row>
      <xdr:rowOff>304800</xdr:rowOff>
    </xdr:to>
    <xdr:pic>
      <xdr:nvPicPr>
        <xdr:cNvPr id="5122" name="Picture 67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34125" y="4095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295275</xdr:colOff>
      <xdr:row>2</xdr:row>
      <xdr:rowOff>28575</xdr:rowOff>
    </xdr:from>
    <xdr:to>
      <xdr:col>19</xdr:col>
      <xdr:colOff>142875</xdr:colOff>
      <xdr:row>2</xdr:row>
      <xdr:rowOff>295275</xdr:rowOff>
    </xdr:to>
    <xdr:pic>
      <xdr:nvPicPr>
        <xdr:cNvPr id="5123" name="Picture 68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400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2</xdr:row>
      <xdr:rowOff>28575</xdr:rowOff>
    </xdr:from>
    <xdr:to>
      <xdr:col>7</xdr:col>
      <xdr:colOff>142875</xdr:colOff>
      <xdr:row>2</xdr:row>
      <xdr:rowOff>295275</xdr:rowOff>
    </xdr:to>
    <xdr:pic>
      <xdr:nvPicPr>
        <xdr:cNvPr id="5124" name="Picture 70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48075" y="400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2</xdr:row>
      <xdr:rowOff>28575</xdr:rowOff>
    </xdr:from>
    <xdr:to>
      <xdr:col>11</xdr:col>
      <xdr:colOff>180975</xdr:colOff>
      <xdr:row>2</xdr:row>
      <xdr:rowOff>295275</xdr:rowOff>
    </xdr:to>
    <xdr:pic>
      <xdr:nvPicPr>
        <xdr:cNvPr id="5125" name="Picture 659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7775" y="400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238125</xdr:colOff>
      <xdr:row>2</xdr:row>
      <xdr:rowOff>38100</xdr:rowOff>
    </xdr:from>
    <xdr:to>
      <xdr:col>15</xdr:col>
      <xdr:colOff>85725</xdr:colOff>
      <xdr:row>2</xdr:row>
      <xdr:rowOff>304800</xdr:rowOff>
    </xdr:to>
    <xdr:pic>
      <xdr:nvPicPr>
        <xdr:cNvPr id="5126" name="Picture 67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34125" y="4095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295275</xdr:colOff>
      <xdr:row>2</xdr:row>
      <xdr:rowOff>28575</xdr:rowOff>
    </xdr:from>
    <xdr:to>
      <xdr:col>19</xdr:col>
      <xdr:colOff>142875</xdr:colOff>
      <xdr:row>2</xdr:row>
      <xdr:rowOff>295275</xdr:rowOff>
    </xdr:to>
    <xdr:pic>
      <xdr:nvPicPr>
        <xdr:cNvPr id="5127" name="Picture 68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400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2</xdr:row>
      <xdr:rowOff>28575</xdr:rowOff>
    </xdr:from>
    <xdr:to>
      <xdr:col>7</xdr:col>
      <xdr:colOff>142875</xdr:colOff>
      <xdr:row>2</xdr:row>
      <xdr:rowOff>295275</xdr:rowOff>
    </xdr:to>
    <xdr:pic>
      <xdr:nvPicPr>
        <xdr:cNvPr id="5128" name="Picture 70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48075" y="4000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7</xdr:row>
      <xdr:rowOff>28575</xdr:rowOff>
    </xdr:from>
    <xdr:to>
      <xdr:col>11</xdr:col>
      <xdr:colOff>152400</xdr:colOff>
      <xdr:row>7</xdr:row>
      <xdr:rowOff>295275</xdr:rowOff>
    </xdr:to>
    <xdr:pic>
      <xdr:nvPicPr>
        <xdr:cNvPr id="7169" name="Picture 659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7300" y="13716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20</xdr:row>
      <xdr:rowOff>38100</xdr:rowOff>
    </xdr:from>
    <xdr:to>
      <xdr:col>11</xdr:col>
      <xdr:colOff>123825</xdr:colOff>
      <xdr:row>21</xdr:row>
      <xdr:rowOff>0</xdr:rowOff>
    </xdr:to>
    <xdr:pic>
      <xdr:nvPicPr>
        <xdr:cNvPr id="7170" name="Picture 660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40195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28</xdr:row>
      <xdr:rowOff>47625</xdr:rowOff>
    </xdr:from>
    <xdr:to>
      <xdr:col>11</xdr:col>
      <xdr:colOff>123825</xdr:colOff>
      <xdr:row>29</xdr:row>
      <xdr:rowOff>0</xdr:rowOff>
    </xdr:to>
    <xdr:pic>
      <xdr:nvPicPr>
        <xdr:cNvPr id="7171" name="Picture 661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56483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37</xdr:row>
      <xdr:rowOff>47625</xdr:rowOff>
    </xdr:from>
    <xdr:to>
      <xdr:col>11</xdr:col>
      <xdr:colOff>152400</xdr:colOff>
      <xdr:row>37</xdr:row>
      <xdr:rowOff>314325</xdr:rowOff>
    </xdr:to>
    <xdr:pic>
      <xdr:nvPicPr>
        <xdr:cNvPr id="7172" name="Picture 662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7300" y="74961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44</xdr:row>
      <xdr:rowOff>28575</xdr:rowOff>
    </xdr:from>
    <xdr:to>
      <xdr:col>11</xdr:col>
      <xdr:colOff>133350</xdr:colOff>
      <xdr:row>44</xdr:row>
      <xdr:rowOff>295275</xdr:rowOff>
    </xdr:to>
    <xdr:pic>
      <xdr:nvPicPr>
        <xdr:cNvPr id="7173" name="Picture 663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0" y="90201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92</xdr:row>
      <xdr:rowOff>28575</xdr:rowOff>
    </xdr:from>
    <xdr:to>
      <xdr:col>11</xdr:col>
      <xdr:colOff>152400</xdr:colOff>
      <xdr:row>93</xdr:row>
      <xdr:rowOff>0</xdr:rowOff>
    </xdr:to>
    <xdr:pic>
      <xdr:nvPicPr>
        <xdr:cNvPr id="7174" name="Picture 664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7300" y="15163800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134</xdr:row>
      <xdr:rowOff>28575</xdr:rowOff>
    </xdr:from>
    <xdr:to>
      <xdr:col>11</xdr:col>
      <xdr:colOff>152400</xdr:colOff>
      <xdr:row>135</xdr:row>
      <xdr:rowOff>0</xdr:rowOff>
    </xdr:to>
    <xdr:pic>
      <xdr:nvPicPr>
        <xdr:cNvPr id="7175" name="Picture 665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7300" y="2169795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153</xdr:row>
      <xdr:rowOff>28575</xdr:rowOff>
    </xdr:from>
    <xdr:to>
      <xdr:col>9</xdr:col>
      <xdr:colOff>381000</xdr:colOff>
      <xdr:row>153</xdr:row>
      <xdr:rowOff>333375</xdr:rowOff>
    </xdr:to>
    <xdr:pic>
      <xdr:nvPicPr>
        <xdr:cNvPr id="7176" name="Picture 666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25041225"/>
          <a:ext cx="266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238125</xdr:colOff>
      <xdr:row>7</xdr:row>
      <xdr:rowOff>38100</xdr:rowOff>
    </xdr:from>
    <xdr:to>
      <xdr:col>15</xdr:col>
      <xdr:colOff>47625</xdr:colOff>
      <xdr:row>8</xdr:row>
      <xdr:rowOff>0</xdr:rowOff>
    </xdr:to>
    <xdr:pic>
      <xdr:nvPicPr>
        <xdr:cNvPr id="7177" name="Picture 67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13811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20</xdr:row>
      <xdr:rowOff>47625</xdr:rowOff>
    </xdr:from>
    <xdr:to>
      <xdr:col>15</xdr:col>
      <xdr:colOff>66675</xdr:colOff>
      <xdr:row>21</xdr:row>
      <xdr:rowOff>9525</xdr:rowOff>
    </xdr:to>
    <xdr:pic>
      <xdr:nvPicPr>
        <xdr:cNvPr id="7178" name="Picture 673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0" y="40290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266700</xdr:colOff>
      <xdr:row>28</xdr:row>
      <xdr:rowOff>47625</xdr:rowOff>
    </xdr:from>
    <xdr:to>
      <xdr:col>15</xdr:col>
      <xdr:colOff>76200</xdr:colOff>
      <xdr:row>29</xdr:row>
      <xdr:rowOff>0</xdr:rowOff>
    </xdr:to>
    <xdr:pic>
      <xdr:nvPicPr>
        <xdr:cNvPr id="7179" name="Picture 674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1275" y="56483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37</xdr:row>
      <xdr:rowOff>28575</xdr:rowOff>
    </xdr:from>
    <xdr:to>
      <xdr:col>15</xdr:col>
      <xdr:colOff>66675</xdr:colOff>
      <xdr:row>37</xdr:row>
      <xdr:rowOff>295275</xdr:rowOff>
    </xdr:to>
    <xdr:pic>
      <xdr:nvPicPr>
        <xdr:cNvPr id="7180" name="Picture 675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0" y="74771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44</xdr:row>
      <xdr:rowOff>38100</xdr:rowOff>
    </xdr:from>
    <xdr:to>
      <xdr:col>15</xdr:col>
      <xdr:colOff>66675</xdr:colOff>
      <xdr:row>44</xdr:row>
      <xdr:rowOff>304800</xdr:rowOff>
    </xdr:to>
    <xdr:pic>
      <xdr:nvPicPr>
        <xdr:cNvPr id="7181" name="Picture 676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0" y="90297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266700</xdr:colOff>
      <xdr:row>92</xdr:row>
      <xdr:rowOff>28575</xdr:rowOff>
    </xdr:from>
    <xdr:to>
      <xdr:col>15</xdr:col>
      <xdr:colOff>76200</xdr:colOff>
      <xdr:row>93</xdr:row>
      <xdr:rowOff>0</xdr:rowOff>
    </xdr:to>
    <xdr:pic>
      <xdr:nvPicPr>
        <xdr:cNvPr id="7182" name="Picture 677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1275" y="15163800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134</xdr:row>
      <xdr:rowOff>28575</xdr:rowOff>
    </xdr:from>
    <xdr:to>
      <xdr:col>15</xdr:col>
      <xdr:colOff>66675</xdr:colOff>
      <xdr:row>135</xdr:row>
      <xdr:rowOff>0</xdr:rowOff>
    </xdr:to>
    <xdr:pic>
      <xdr:nvPicPr>
        <xdr:cNvPr id="7183" name="Picture 678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0" y="2169795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153</xdr:row>
      <xdr:rowOff>19050</xdr:rowOff>
    </xdr:from>
    <xdr:to>
      <xdr:col>13</xdr:col>
      <xdr:colOff>419100</xdr:colOff>
      <xdr:row>153</xdr:row>
      <xdr:rowOff>333375</xdr:rowOff>
    </xdr:to>
    <xdr:pic>
      <xdr:nvPicPr>
        <xdr:cNvPr id="7184" name="Picture 679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67450" y="25031700"/>
          <a:ext cx="2762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295275</xdr:colOff>
      <xdr:row>7</xdr:row>
      <xdr:rowOff>28575</xdr:rowOff>
    </xdr:from>
    <xdr:to>
      <xdr:col>19</xdr:col>
      <xdr:colOff>133350</xdr:colOff>
      <xdr:row>7</xdr:row>
      <xdr:rowOff>295275</xdr:rowOff>
    </xdr:to>
    <xdr:pic>
      <xdr:nvPicPr>
        <xdr:cNvPr id="7185" name="Picture 68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20025" y="13716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20</xdr:row>
      <xdr:rowOff>47625</xdr:rowOff>
    </xdr:from>
    <xdr:to>
      <xdr:col>19</xdr:col>
      <xdr:colOff>104775</xdr:colOff>
      <xdr:row>21</xdr:row>
      <xdr:rowOff>9525</xdr:rowOff>
    </xdr:to>
    <xdr:pic>
      <xdr:nvPicPr>
        <xdr:cNvPr id="7186" name="Picture 686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81925" y="4029075"/>
          <a:ext cx="2762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295275</xdr:colOff>
      <xdr:row>28</xdr:row>
      <xdr:rowOff>47625</xdr:rowOff>
    </xdr:from>
    <xdr:to>
      <xdr:col>19</xdr:col>
      <xdr:colOff>133350</xdr:colOff>
      <xdr:row>29</xdr:row>
      <xdr:rowOff>0</xdr:rowOff>
    </xdr:to>
    <xdr:pic>
      <xdr:nvPicPr>
        <xdr:cNvPr id="7187" name="Picture 687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20025" y="56483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37</xdr:row>
      <xdr:rowOff>38100</xdr:rowOff>
    </xdr:from>
    <xdr:to>
      <xdr:col>19</xdr:col>
      <xdr:colOff>104775</xdr:colOff>
      <xdr:row>37</xdr:row>
      <xdr:rowOff>304800</xdr:rowOff>
    </xdr:to>
    <xdr:pic>
      <xdr:nvPicPr>
        <xdr:cNvPr id="7188" name="Picture 688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81925" y="7486650"/>
          <a:ext cx="2762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276225</xdr:colOff>
      <xdr:row>44</xdr:row>
      <xdr:rowOff>28575</xdr:rowOff>
    </xdr:from>
    <xdr:to>
      <xdr:col>19</xdr:col>
      <xdr:colOff>114300</xdr:colOff>
      <xdr:row>44</xdr:row>
      <xdr:rowOff>295275</xdr:rowOff>
    </xdr:to>
    <xdr:pic>
      <xdr:nvPicPr>
        <xdr:cNvPr id="7189" name="Picture 689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00975" y="90201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92</xdr:row>
      <xdr:rowOff>28575</xdr:rowOff>
    </xdr:from>
    <xdr:to>
      <xdr:col>19</xdr:col>
      <xdr:colOff>104775</xdr:colOff>
      <xdr:row>93</xdr:row>
      <xdr:rowOff>0</xdr:rowOff>
    </xdr:to>
    <xdr:pic>
      <xdr:nvPicPr>
        <xdr:cNvPr id="7190" name="Picture 690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81925" y="15163800"/>
          <a:ext cx="2762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134</xdr:row>
      <xdr:rowOff>47625</xdr:rowOff>
    </xdr:from>
    <xdr:to>
      <xdr:col>19</xdr:col>
      <xdr:colOff>104775</xdr:colOff>
      <xdr:row>135</xdr:row>
      <xdr:rowOff>0</xdr:rowOff>
    </xdr:to>
    <xdr:pic>
      <xdr:nvPicPr>
        <xdr:cNvPr id="7191" name="Picture 691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81925" y="21717000"/>
          <a:ext cx="2762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153</xdr:row>
      <xdr:rowOff>28575</xdr:rowOff>
    </xdr:from>
    <xdr:to>
      <xdr:col>17</xdr:col>
      <xdr:colOff>381000</xdr:colOff>
      <xdr:row>153</xdr:row>
      <xdr:rowOff>333375</xdr:rowOff>
    </xdr:to>
    <xdr:pic>
      <xdr:nvPicPr>
        <xdr:cNvPr id="7192" name="Picture 692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39050" y="25041225"/>
          <a:ext cx="266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153</xdr:row>
      <xdr:rowOff>28575</xdr:rowOff>
    </xdr:from>
    <xdr:to>
      <xdr:col>7</xdr:col>
      <xdr:colOff>0</xdr:colOff>
      <xdr:row>154</xdr:row>
      <xdr:rowOff>0</xdr:rowOff>
    </xdr:to>
    <xdr:pic>
      <xdr:nvPicPr>
        <xdr:cNvPr id="7193" name="Picture 693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05200" y="25041225"/>
          <a:ext cx="2762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134</xdr:row>
      <xdr:rowOff>38100</xdr:rowOff>
    </xdr:from>
    <xdr:to>
      <xdr:col>7</xdr:col>
      <xdr:colOff>142875</xdr:colOff>
      <xdr:row>135</xdr:row>
      <xdr:rowOff>0</xdr:rowOff>
    </xdr:to>
    <xdr:pic>
      <xdr:nvPicPr>
        <xdr:cNvPr id="7194" name="Picture 694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57600" y="21707475"/>
          <a:ext cx="266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92</xdr:row>
      <xdr:rowOff>38100</xdr:rowOff>
    </xdr:from>
    <xdr:to>
      <xdr:col>7</xdr:col>
      <xdr:colOff>152400</xdr:colOff>
      <xdr:row>93</xdr:row>
      <xdr:rowOff>0</xdr:rowOff>
    </xdr:to>
    <xdr:pic>
      <xdr:nvPicPr>
        <xdr:cNvPr id="7195" name="Picture 695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67125" y="1517332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44</xdr:row>
      <xdr:rowOff>38100</xdr:rowOff>
    </xdr:from>
    <xdr:to>
      <xdr:col>7</xdr:col>
      <xdr:colOff>142875</xdr:colOff>
      <xdr:row>44</xdr:row>
      <xdr:rowOff>304800</xdr:rowOff>
    </xdr:to>
    <xdr:pic>
      <xdr:nvPicPr>
        <xdr:cNvPr id="7196" name="Picture 696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57600" y="90297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37</xdr:row>
      <xdr:rowOff>38100</xdr:rowOff>
    </xdr:from>
    <xdr:to>
      <xdr:col>7</xdr:col>
      <xdr:colOff>152400</xdr:colOff>
      <xdr:row>37</xdr:row>
      <xdr:rowOff>304800</xdr:rowOff>
    </xdr:to>
    <xdr:pic>
      <xdr:nvPicPr>
        <xdr:cNvPr id="7197" name="Picture 697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67125" y="748665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28</xdr:row>
      <xdr:rowOff>47625</xdr:rowOff>
    </xdr:from>
    <xdr:to>
      <xdr:col>7</xdr:col>
      <xdr:colOff>152400</xdr:colOff>
      <xdr:row>29</xdr:row>
      <xdr:rowOff>0</xdr:rowOff>
    </xdr:to>
    <xdr:pic>
      <xdr:nvPicPr>
        <xdr:cNvPr id="7198" name="Picture 698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67125" y="564832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20</xdr:row>
      <xdr:rowOff>28575</xdr:rowOff>
    </xdr:from>
    <xdr:to>
      <xdr:col>7</xdr:col>
      <xdr:colOff>152400</xdr:colOff>
      <xdr:row>20</xdr:row>
      <xdr:rowOff>295275</xdr:rowOff>
    </xdr:to>
    <xdr:pic>
      <xdr:nvPicPr>
        <xdr:cNvPr id="7199" name="Picture 699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76650" y="40100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7</xdr:row>
      <xdr:rowOff>28575</xdr:rowOff>
    </xdr:from>
    <xdr:to>
      <xdr:col>7</xdr:col>
      <xdr:colOff>142875</xdr:colOff>
      <xdr:row>7</xdr:row>
      <xdr:rowOff>295275</xdr:rowOff>
    </xdr:to>
    <xdr:pic>
      <xdr:nvPicPr>
        <xdr:cNvPr id="7200" name="Picture 70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57600" y="137160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2</xdr:row>
      <xdr:rowOff>28575</xdr:rowOff>
    </xdr:from>
    <xdr:to>
      <xdr:col>7</xdr:col>
      <xdr:colOff>104775</xdr:colOff>
      <xdr:row>2</xdr:row>
      <xdr:rowOff>295275</xdr:rowOff>
    </xdr:to>
    <xdr:pic>
      <xdr:nvPicPr>
        <xdr:cNvPr id="7201" name="Picture 700" descr="wom_va_new1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19500" y="3333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2</xdr:row>
      <xdr:rowOff>28575</xdr:rowOff>
    </xdr:from>
    <xdr:to>
      <xdr:col>11</xdr:col>
      <xdr:colOff>76200</xdr:colOff>
      <xdr:row>2</xdr:row>
      <xdr:rowOff>295275</xdr:rowOff>
    </xdr:to>
    <xdr:pic>
      <xdr:nvPicPr>
        <xdr:cNvPr id="7202" name="Picture 659" descr="wom_ub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91100" y="3333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200025</xdr:colOff>
      <xdr:row>2</xdr:row>
      <xdr:rowOff>28575</xdr:rowOff>
    </xdr:from>
    <xdr:to>
      <xdr:col>15</xdr:col>
      <xdr:colOff>0</xdr:colOff>
      <xdr:row>2</xdr:row>
      <xdr:rowOff>295275</xdr:rowOff>
    </xdr:to>
    <xdr:pic>
      <xdr:nvPicPr>
        <xdr:cNvPr id="7203" name="Picture 672" descr="wom_be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24600" y="33337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228600</xdr:colOff>
      <xdr:row>2</xdr:row>
      <xdr:rowOff>28575</xdr:rowOff>
    </xdr:from>
    <xdr:to>
      <xdr:col>19</xdr:col>
      <xdr:colOff>66675</xdr:colOff>
      <xdr:row>2</xdr:row>
      <xdr:rowOff>295275</xdr:rowOff>
    </xdr:to>
    <xdr:pic>
      <xdr:nvPicPr>
        <xdr:cNvPr id="7204" name="Picture 685" descr="wom_fx[1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53350" y="333375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37"/>
  <sheetViews>
    <sheetView view="pageBreakPreview" topLeftCell="A188" zoomScaleNormal="100" zoomScaleSheetLayoutView="100" workbookViewId="0">
      <selection activeCell="R150" sqref="R150"/>
    </sheetView>
  </sheetViews>
  <sheetFormatPr defaultRowHeight="15" outlineLevelRow="1" outlineLevelCol="1"/>
  <cols>
    <col min="1" max="1" width="5" style="9" customWidth="1"/>
    <col min="2" max="2" width="19" customWidth="1"/>
    <col min="3" max="3" width="12.140625" style="43" customWidth="1"/>
    <col min="4" max="4" width="10.28515625" style="41" customWidth="1" outlineLevel="1"/>
    <col min="5" max="6" width="6.28515625" style="41" customWidth="1"/>
    <col min="7" max="7" width="5.7109375" style="41" hidden="1" customWidth="1"/>
    <col min="8" max="8" width="8.140625" style="12" customWidth="1"/>
    <col min="9" max="9" width="6.28515625" style="41" customWidth="1"/>
    <col min="10" max="10" width="6.42578125" style="41" customWidth="1"/>
    <col min="11" max="11" width="5.7109375" style="41" hidden="1" customWidth="1"/>
    <col min="12" max="12" width="7.85546875" style="12" customWidth="1"/>
    <col min="13" max="13" width="6.28515625" style="41" customWidth="1"/>
    <col min="14" max="14" width="5.7109375" style="41" customWidth="1"/>
    <col min="15" max="15" width="5.7109375" style="41" hidden="1" customWidth="1"/>
    <col min="16" max="16" width="7.85546875" style="12" customWidth="1"/>
    <col min="17" max="17" width="6.28515625" style="41" customWidth="1"/>
    <col min="18" max="18" width="5.7109375" style="41" customWidth="1"/>
    <col min="19" max="19" width="5.7109375" style="41" hidden="1" customWidth="1"/>
    <col min="20" max="20" width="7.7109375" style="12" customWidth="1"/>
    <col min="21" max="23" width="6.42578125" style="12" hidden="1" customWidth="1"/>
    <col min="24" max="24" width="10.140625" style="13" customWidth="1"/>
    <col min="25" max="25" width="6.5703125" style="9" customWidth="1"/>
    <col min="26" max="26" width="7.140625" customWidth="1"/>
    <col min="27" max="27" width="10" style="9" customWidth="1"/>
    <col min="28" max="33" width="9.140625" style="12"/>
    <col min="34" max="34" width="9.140625" style="13"/>
  </cols>
  <sheetData>
    <row r="1" spans="1:24" ht="6.75" hidden="1" customHeight="1"/>
    <row r="2" spans="1:24" ht="23.25" hidden="1">
      <c r="A2" s="8"/>
      <c r="B2" s="57" t="s">
        <v>35</v>
      </c>
      <c r="C2" s="76"/>
    </row>
    <row r="3" spans="1:24" ht="22.5" hidden="1" customHeight="1">
      <c r="A3" s="122"/>
      <c r="B3" s="197" t="s">
        <v>21</v>
      </c>
      <c r="C3" s="191" t="s">
        <v>17</v>
      </c>
      <c r="D3" s="252" t="s">
        <v>46</v>
      </c>
      <c r="E3" s="254"/>
      <c r="F3" s="255"/>
      <c r="G3" s="255"/>
      <c r="H3" s="256"/>
      <c r="I3" s="254"/>
      <c r="J3" s="255"/>
      <c r="K3" s="255"/>
      <c r="L3" s="256"/>
      <c r="M3" s="254"/>
      <c r="N3" s="255"/>
      <c r="O3" s="255"/>
      <c r="P3" s="256"/>
      <c r="Q3" s="254"/>
      <c r="R3" s="255"/>
      <c r="S3" s="255"/>
      <c r="T3" s="256"/>
      <c r="U3" s="257" t="s">
        <v>0</v>
      </c>
      <c r="V3" s="258"/>
      <c r="W3" s="258"/>
      <c r="X3" s="259"/>
    </row>
    <row r="4" spans="1:24" ht="15.75" hidden="1">
      <c r="A4" s="123"/>
      <c r="B4" s="125"/>
      <c r="C4" s="126" t="s">
        <v>27</v>
      </c>
      <c r="D4" s="253"/>
      <c r="E4" s="127" t="s">
        <v>29</v>
      </c>
      <c r="F4" s="127" t="s">
        <v>30</v>
      </c>
      <c r="G4" s="127"/>
      <c r="H4" s="129" t="s">
        <v>32</v>
      </c>
      <c r="I4" s="127" t="s">
        <v>29</v>
      </c>
      <c r="J4" s="127" t="s">
        <v>30</v>
      </c>
      <c r="K4" s="127"/>
      <c r="L4" s="129" t="s">
        <v>32</v>
      </c>
      <c r="M4" s="127" t="s">
        <v>29</v>
      </c>
      <c r="N4" s="127" t="s">
        <v>30</v>
      </c>
      <c r="O4" s="127"/>
      <c r="P4" s="129" t="s">
        <v>32</v>
      </c>
      <c r="Q4" s="127" t="s">
        <v>29</v>
      </c>
      <c r="R4" s="127" t="s">
        <v>30</v>
      </c>
      <c r="S4" s="127"/>
      <c r="T4" s="129" t="s">
        <v>32</v>
      </c>
      <c r="U4" s="127" t="s">
        <v>29</v>
      </c>
      <c r="V4" s="127" t="s">
        <v>30</v>
      </c>
      <c r="W4" s="127"/>
      <c r="X4" s="130" t="s">
        <v>23</v>
      </c>
    </row>
    <row r="5" spans="1:24" ht="15.75" hidden="1">
      <c r="A5" s="14" t="s">
        <v>1</v>
      </c>
      <c r="B5" s="106"/>
      <c r="C5" s="193"/>
      <c r="D5" s="45" t="s">
        <v>54</v>
      </c>
      <c r="E5" s="116"/>
      <c r="F5" s="116"/>
      <c r="G5" s="116"/>
      <c r="H5" s="64">
        <f>+E5+F5</f>
        <v>0</v>
      </c>
      <c r="I5" s="62"/>
      <c r="J5" s="62"/>
      <c r="K5" s="62"/>
      <c r="L5" s="64">
        <f>+I5+J5</f>
        <v>0</v>
      </c>
      <c r="M5" s="62"/>
      <c r="N5" s="62"/>
      <c r="O5" s="62"/>
      <c r="P5" s="64">
        <f>+M5+N5</f>
        <v>0</v>
      </c>
      <c r="Q5" s="62"/>
      <c r="R5" s="62"/>
      <c r="S5" s="62"/>
      <c r="T5" s="64">
        <f>+Q5+R5</f>
        <v>0</v>
      </c>
      <c r="U5" s="62">
        <f>+E5+I5+M5+Q5</f>
        <v>0</v>
      </c>
      <c r="V5" s="62">
        <f>+F5+J5+N5+R5</f>
        <v>0</v>
      </c>
      <c r="W5" s="62">
        <f>+G5+K5+O5+S5</f>
        <v>0</v>
      </c>
      <c r="X5" s="65">
        <f>+H5+L5+P5+T5</f>
        <v>0</v>
      </c>
    </row>
    <row r="6" spans="1:24" hidden="1">
      <c r="B6" s="1"/>
    </row>
    <row r="7" spans="1:24" ht="13.5" hidden="1" customHeight="1">
      <c r="A7" s="8"/>
      <c r="B7" s="57" t="s">
        <v>36</v>
      </c>
      <c r="C7" s="76"/>
    </row>
    <row r="8" spans="1:24" ht="22.5" hidden="1" customHeight="1">
      <c r="A8" s="122"/>
      <c r="B8" s="197" t="s">
        <v>21</v>
      </c>
      <c r="C8" s="191" t="s">
        <v>17</v>
      </c>
      <c r="D8" s="252" t="s">
        <v>46</v>
      </c>
      <c r="E8" s="254"/>
      <c r="F8" s="255"/>
      <c r="G8" s="255"/>
      <c r="H8" s="256"/>
      <c r="I8" s="254"/>
      <c r="J8" s="255"/>
      <c r="K8" s="255"/>
      <c r="L8" s="256"/>
      <c r="M8" s="254"/>
      <c r="N8" s="255"/>
      <c r="O8" s="255"/>
      <c r="P8" s="256"/>
      <c r="Q8" s="254"/>
      <c r="R8" s="255"/>
      <c r="S8" s="255"/>
      <c r="T8" s="256"/>
      <c r="U8" s="257" t="s">
        <v>0</v>
      </c>
      <c r="V8" s="258"/>
      <c r="W8" s="258"/>
      <c r="X8" s="259"/>
    </row>
    <row r="9" spans="1:24" ht="15.75" hidden="1">
      <c r="A9" s="123"/>
      <c r="B9" s="125"/>
      <c r="C9" s="126"/>
      <c r="D9" s="253"/>
      <c r="E9" s="127" t="s">
        <v>29</v>
      </c>
      <c r="F9" s="127" t="s">
        <v>30</v>
      </c>
      <c r="G9" s="127"/>
      <c r="H9" s="129" t="s">
        <v>32</v>
      </c>
      <c r="I9" s="127" t="s">
        <v>29</v>
      </c>
      <c r="J9" s="127" t="s">
        <v>30</v>
      </c>
      <c r="K9" s="127"/>
      <c r="L9" s="129" t="s">
        <v>32</v>
      </c>
      <c r="M9" s="127" t="s">
        <v>29</v>
      </c>
      <c r="N9" s="127" t="s">
        <v>30</v>
      </c>
      <c r="O9" s="127"/>
      <c r="P9" s="129" t="s">
        <v>32</v>
      </c>
      <c r="Q9" s="127" t="s">
        <v>29</v>
      </c>
      <c r="R9" s="127" t="s">
        <v>30</v>
      </c>
      <c r="S9" s="127"/>
      <c r="T9" s="129" t="s">
        <v>32</v>
      </c>
      <c r="U9" s="127" t="s">
        <v>29</v>
      </c>
      <c r="V9" s="127" t="s">
        <v>30</v>
      </c>
      <c r="W9" s="127"/>
      <c r="X9" s="130" t="s">
        <v>23</v>
      </c>
    </row>
    <row r="10" spans="1:24" ht="15.75" hidden="1">
      <c r="A10" s="14" t="s">
        <v>1</v>
      </c>
      <c r="B10" s="106"/>
      <c r="C10" s="106"/>
      <c r="D10" s="45"/>
      <c r="E10" s="62"/>
      <c r="F10" s="62"/>
      <c r="G10" s="62"/>
      <c r="H10" s="64">
        <f>+E10+F10</f>
        <v>0</v>
      </c>
      <c r="I10" s="62"/>
      <c r="J10" s="62"/>
      <c r="K10" s="62"/>
      <c r="L10" s="64">
        <f>+I10+J10</f>
        <v>0</v>
      </c>
      <c r="M10" s="62"/>
      <c r="N10" s="62"/>
      <c r="O10" s="62"/>
      <c r="P10" s="64">
        <f>+M10+N10</f>
        <v>0</v>
      </c>
      <c r="Q10" s="62"/>
      <c r="R10" s="62"/>
      <c r="S10" s="62"/>
      <c r="T10" s="64">
        <f>+Q10+R10</f>
        <v>0</v>
      </c>
      <c r="U10" s="62">
        <f>+E10+I10+M10+Q10</f>
        <v>0</v>
      </c>
      <c r="V10" s="62">
        <f>+F10+J10+N10+R10</f>
        <v>0</v>
      </c>
      <c r="W10" s="62">
        <f>+G10+K10+O10+S10</f>
        <v>0</v>
      </c>
      <c r="X10" s="65">
        <f>+H10+L10+P10+T10</f>
        <v>0</v>
      </c>
    </row>
    <row r="11" spans="1:24" ht="8.25" hidden="1" customHeight="1">
      <c r="B11" s="1"/>
    </row>
    <row r="12" spans="1:24" ht="16.5" hidden="1" customHeight="1">
      <c r="A12" s="8"/>
      <c r="B12" s="57" t="s">
        <v>129</v>
      </c>
      <c r="C12" s="76"/>
    </row>
    <row r="13" spans="1:24" ht="22.5" hidden="1" customHeight="1">
      <c r="A13" s="122"/>
      <c r="B13" s="197" t="s">
        <v>21</v>
      </c>
      <c r="C13" s="191" t="s">
        <v>17</v>
      </c>
      <c r="D13" s="252" t="s">
        <v>46</v>
      </c>
      <c r="E13" s="254"/>
      <c r="F13" s="255"/>
      <c r="G13" s="255"/>
      <c r="H13" s="256"/>
      <c r="I13" s="254"/>
      <c r="J13" s="255"/>
      <c r="K13" s="255"/>
      <c r="L13" s="256"/>
      <c r="M13" s="254"/>
      <c r="N13" s="255"/>
      <c r="O13" s="255"/>
      <c r="P13" s="256"/>
      <c r="Q13" s="254"/>
      <c r="R13" s="255"/>
      <c r="S13" s="255"/>
      <c r="T13" s="256"/>
      <c r="U13" s="257" t="s">
        <v>0</v>
      </c>
      <c r="V13" s="258"/>
      <c r="W13" s="258"/>
      <c r="X13" s="259"/>
    </row>
    <row r="14" spans="1:24" ht="15.75" hidden="1">
      <c r="A14" s="123"/>
      <c r="B14" s="125"/>
      <c r="C14" s="126"/>
      <c r="D14" s="253"/>
      <c r="E14" s="127" t="s">
        <v>29</v>
      </c>
      <c r="F14" s="127" t="s">
        <v>30</v>
      </c>
      <c r="G14" s="127"/>
      <c r="H14" s="129" t="s">
        <v>32</v>
      </c>
      <c r="I14" s="127" t="s">
        <v>29</v>
      </c>
      <c r="J14" s="127" t="s">
        <v>30</v>
      </c>
      <c r="K14" s="127"/>
      <c r="L14" s="129" t="s">
        <v>32</v>
      </c>
      <c r="M14" s="127" t="s">
        <v>29</v>
      </c>
      <c r="N14" s="127" t="s">
        <v>30</v>
      </c>
      <c r="O14" s="127"/>
      <c r="P14" s="129" t="s">
        <v>32</v>
      </c>
      <c r="Q14" s="127" t="s">
        <v>29</v>
      </c>
      <c r="R14" s="127" t="s">
        <v>30</v>
      </c>
      <c r="S14" s="127"/>
      <c r="T14" s="129" t="s">
        <v>32</v>
      </c>
      <c r="U14" s="127" t="s">
        <v>29</v>
      </c>
      <c r="V14" s="127" t="s">
        <v>30</v>
      </c>
      <c r="W14" s="127"/>
      <c r="X14" s="130" t="s">
        <v>23</v>
      </c>
    </row>
    <row r="15" spans="1:24" ht="15.75" hidden="1">
      <c r="A15" s="14" t="s">
        <v>1</v>
      </c>
      <c r="B15" s="67"/>
      <c r="C15" s="193"/>
      <c r="D15" s="21" t="s">
        <v>56</v>
      </c>
      <c r="E15" s="226"/>
      <c r="F15" s="62"/>
      <c r="G15" s="62"/>
      <c r="H15" s="64">
        <f>+E15+F15</f>
        <v>0</v>
      </c>
      <c r="I15" s="62"/>
      <c r="J15" s="62"/>
      <c r="K15" s="62"/>
      <c r="L15" s="64">
        <f>+I15+J15</f>
        <v>0</v>
      </c>
      <c r="M15" s="62"/>
      <c r="N15" s="62"/>
      <c r="O15" s="62"/>
      <c r="P15" s="64">
        <f>+M15+N15</f>
        <v>0</v>
      </c>
      <c r="Q15" s="62"/>
      <c r="R15" s="62"/>
      <c r="S15" s="62"/>
      <c r="T15" s="64">
        <f>+Q15+R15</f>
        <v>0</v>
      </c>
      <c r="U15" s="62">
        <f t="shared" ref="U15:W19" si="0">+E15+I15+M15+Q15</f>
        <v>0</v>
      </c>
      <c r="V15" s="62">
        <f t="shared" si="0"/>
        <v>0</v>
      </c>
      <c r="W15" s="62">
        <f t="shared" si="0"/>
        <v>0</v>
      </c>
      <c r="X15" s="65">
        <f t="shared" ref="X15:X26" si="1">+H15+L15+P15+T15</f>
        <v>0</v>
      </c>
    </row>
    <row r="16" spans="1:24" ht="15.75" hidden="1">
      <c r="A16" s="14" t="s">
        <v>1</v>
      </c>
      <c r="B16" s="67"/>
      <c r="C16" s="193"/>
      <c r="D16" s="21"/>
      <c r="E16" s="62"/>
      <c r="F16" s="62"/>
      <c r="G16" s="62"/>
      <c r="H16" s="64">
        <f>+E16+F16</f>
        <v>0</v>
      </c>
      <c r="I16" s="62"/>
      <c r="J16" s="62"/>
      <c r="K16" s="62"/>
      <c r="L16" s="64">
        <f>+I16+J16</f>
        <v>0</v>
      </c>
      <c r="M16" s="62"/>
      <c r="N16" s="62"/>
      <c r="O16" s="62"/>
      <c r="P16" s="64">
        <f>+M16+N16</f>
        <v>0</v>
      </c>
      <c r="Q16" s="62"/>
      <c r="R16" s="62"/>
      <c r="S16" s="62"/>
      <c r="T16" s="64">
        <f>+Q16+R16</f>
        <v>0</v>
      </c>
      <c r="U16" s="62">
        <f t="shared" si="0"/>
        <v>0</v>
      </c>
      <c r="V16" s="62">
        <f t="shared" si="0"/>
        <v>0</v>
      </c>
      <c r="W16" s="62">
        <f t="shared" si="0"/>
        <v>0</v>
      </c>
      <c r="X16" s="65">
        <f t="shared" si="1"/>
        <v>0</v>
      </c>
    </row>
    <row r="17" spans="1:24" ht="15.75" hidden="1">
      <c r="A17" s="14" t="s">
        <v>2</v>
      </c>
      <c r="B17" s="67"/>
      <c r="C17" s="193"/>
      <c r="D17" s="21"/>
      <c r="E17" s="62"/>
      <c r="F17" s="62"/>
      <c r="G17" s="62"/>
      <c r="H17" s="64">
        <f>+E17+F17</f>
        <v>0</v>
      </c>
      <c r="I17" s="62"/>
      <c r="J17" s="62"/>
      <c r="K17" s="62"/>
      <c r="L17" s="64">
        <f>+I17+J17</f>
        <v>0</v>
      </c>
      <c r="M17" s="62"/>
      <c r="N17" s="62"/>
      <c r="O17" s="62"/>
      <c r="P17" s="64">
        <f>+M17+N17</f>
        <v>0</v>
      </c>
      <c r="Q17" s="62"/>
      <c r="R17" s="62"/>
      <c r="S17" s="62"/>
      <c r="T17" s="64">
        <f>+Q17+R17</f>
        <v>0</v>
      </c>
      <c r="U17" s="62">
        <f t="shared" si="0"/>
        <v>0</v>
      </c>
      <c r="V17" s="62">
        <f t="shared" si="0"/>
        <v>0</v>
      </c>
      <c r="W17" s="62">
        <f t="shared" si="0"/>
        <v>0</v>
      </c>
      <c r="X17" s="65">
        <f t="shared" si="1"/>
        <v>0</v>
      </c>
    </row>
    <row r="18" spans="1:24" ht="15.75" hidden="1" outlineLevel="1">
      <c r="A18" s="14" t="s">
        <v>3</v>
      </c>
      <c r="B18" s="67"/>
      <c r="C18" s="193"/>
      <c r="D18" s="21"/>
      <c r="E18" s="62"/>
      <c r="F18" s="62"/>
      <c r="G18" s="62"/>
      <c r="H18" s="64">
        <f>+E18+F18</f>
        <v>0</v>
      </c>
      <c r="I18" s="62"/>
      <c r="J18" s="62"/>
      <c r="K18" s="62"/>
      <c r="L18" s="64">
        <f>+I18+J18</f>
        <v>0</v>
      </c>
      <c r="M18" s="62"/>
      <c r="N18" s="62"/>
      <c r="O18" s="62"/>
      <c r="P18" s="64">
        <f>+M18+N18</f>
        <v>0</v>
      </c>
      <c r="Q18" s="62"/>
      <c r="R18" s="62"/>
      <c r="S18" s="62"/>
      <c r="T18" s="64">
        <f>+Q18+R18</f>
        <v>0</v>
      </c>
      <c r="U18" s="62">
        <f t="shared" si="0"/>
        <v>0</v>
      </c>
      <c r="V18" s="62">
        <f t="shared" si="0"/>
        <v>0</v>
      </c>
      <c r="W18" s="62">
        <f t="shared" si="0"/>
        <v>0</v>
      </c>
      <c r="X18" s="65">
        <f t="shared" si="1"/>
        <v>0</v>
      </c>
    </row>
    <row r="19" spans="1:24" ht="15.75" hidden="1" outlineLevel="1">
      <c r="A19" s="14" t="s">
        <v>18</v>
      </c>
      <c r="B19" s="107"/>
      <c r="C19" s="193"/>
      <c r="D19" s="45"/>
      <c r="E19" s="62"/>
      <c r="F19" s="62"/>
      <c r="G19" s="62"/>
      <c r="H19" s="64">
        <f>+E19+F19</f>
        <v>0</v>
      </c>
      <c r="I19" s="62"/>
      <c r="J19" s="62"/>
      <c r="K19" s="62"/>
      <c r="L19" s="64">
        <f>+I19+J19</f>
        <v>0</v>
      </c>
      <c r="M19" s="62"/>
      <c r="N19" s="62"/>
      <c r="O19" s="62"/>
      <c r="P19" s="64">
        <f>+M19+N19</f>
        <v>0</v>
      </c>
      <c r="Q19" s="62"/>
      <c r="R19" s="62"/>
      <c r="S19" s="62"/>
      <c r="T19" s="64">
        <f>+Q19+R19</f>
        <v>0</v>
      </c>
      <c r="U19" s="62">
        <f t="shared" si="0"/>
        <v>0</v>
      </c>
      <c r="V19" s="62">
        <f t="shared" si="0"/>
        <v>0</v>
      </c>
      <c r="W19" s="62">
        <f t="shared" si="0"/>
        <v>0</v>
      </c>
      <c r="X19" s="65">
        <f t="shared" si="1"/>
        <v>0</v>
      </c>
    </row>
    <row r="20" spans="1:24" ht="16.5" hidden="1" thickBot="1">
      <c r="A20" s="50"/>
      <c r="B20" s="40" t="s">
        <v>20</v>
      </c>
      <c r="C20" s="194"/>
      <c r="D20" s="110"/>
      <c r="E20" s="60"/>
      <c r="F20" s="60"/>
      <c r="G20" s="60"/>
      <c r="H20" s="63">
        <f>SUM(H15:H19)-SMALL(H15:H19,1)</f>
        <v>0</v>
      </c>
      <c r="I20" s="60"/>
      <c r="J20" s="60"/>
      <c r="K20" s="60"/>
      <c r="L20" s="63">
        <f>SUM(L15:L19)-SMALL(L15:L19,1)</f>
        <v>0</v>
      </c>
      <c r="M20" s="60"/>
      <c r="N20" s="60"/>
      <c r="O20" s="60"/>
      <c r="P20" s="63">
        <f>SUM(P15:P19)-SMALL(P15:P19,1)</f>
        <v>0</v>
      </c>
      <c r="Q20" s="60"/>
      <c r="R20" s="60"/>
      <c r="S20" s="60"/>
      <c r="T20" s="63">
        <f>SUM(T15:T19)-SMALL(T15:T19,1)</f>
        <v>0</v>
      </c>
      <c r="U20" s="61"/>
      <c r="V20" s="61"/>
      <c r="W20" s="61"/>
      <c r="X20" s="66">
        <f t="shared" si="1"/>
        <v>0</v>
      </c>
    </row>
    <row r="21" spans="1:24" ht="16.5" hidden="1" thickTop="1">
      <c r="A21" s="14" t="s">
        <v>1</v>
      </c>
      <c r="B21" s="67"/>
      <c r="C21" s="22"/>
      <c r="D21" s="183"/>
      <c r="E21" s="62"/>
      <c r="F21" s="62"/>
      <c r="G21" s="62"/>
      <c r="H21" s="64">
        <f>+E21+F21</f>
        <v>0</v>
      </c>
      <c r="I21" s="62"/>
      <c r="J21" s="62"/>
      <c r="K21" s="62"/>
      <c r="L21" s="64">
        <f>+I21+J21</f>
        <v>0</v>
      </c>
      <c r="M21" s="62"/>
      <c r="N21" s="62"/>
      <c r="O21" s="62"/>
      <c r="P21" s="64">
        <f>+M21+N21</f>
        <v>0</v>
      </c>
      <c r="Q21" s="62"/>
      <c r="R21" s="62"/>
      <c r="S21" s="62"/>
      <c r="T21" s="64">
        <f>+Q21+R21</f>
        <v>0</v>
      </c>
      <c r="U21" s="62">
        <f t="shared" ref="U21:W26" si="2">+E21+I21+M21+Q21</f>
        <v>0</v>
      </c>
      <c r="V21" s="62">
        <f t="shared" si="2"/>
        <v>0</v>
      </c>
      <c r="W21" s="62">
        <f t="shared" si="2"/>
        <v>0</v>
      </c>
      <c r="X21" s="65">
        <f t="shared" si="1"/>
        <v>0</v>
      </c>
    </row>
    <row r="22" spans="1:24" ht="15.75" hidden="1">
      <c r="A22" s="14" t="s">
        <v>2</v>
      </c>
      <c r="B22" s="67"/>
      <c r="C22" s="22"/>
      <c r="D22" s="183"/>
      <c r="E22" s="62"/>
      <c r="F22" s="62"/>
      <c r="G22" s="62"/>
      <c r="H22" s="64">
        <f>+E22+F22</f>
        <v>0</v>
      </c>
      <c r="I22" s="62"/>
      <c r="J22" s="62"/>
      <c r="K22" s="62"/>
      <c r="L22" s="64">
        <f>+I22+J22</f>
        <v>0</v>
      </c>
      <c r="M22" s="62"/>
      <c r="N22" s="62"/>
      <c r="O22" s="62"/>
      <c r="P22" s="64">
        <f>+M22+N22</f>
        <v>0</v>
      </c>
      <c r="Q22" s="62"/>
      <c r="R22" s="62"/>
      <c r="S22" s="62"/>
      <c r="T22" s="64">
        <f>+Q22+R22</f>
        <v>0</v>
      </c>
      <c r="U22" s="62">
        <f t="shared" si="2"/>
        <v>0</v>
      </c>
      <c r="V22" s="62">
        <f t="shared" si="2"/>
        <v>0</v>
      </c>
      <c r="W22" s="62">
        <f t="shared" si="2"/>
        <v>0</v>
      </c>
      <c r="X22" s="65">
        <f t="shared" si="1"/>
        <v>0</v>
      </c>
    </row>
    <row r="23" spans="1:24" ht="15.75" hidden="1">
      <c r="A23" s="14" t="s">
        <v>3</v>
      </c>
      <c r="B23" s="67"/>
      <c r="C23" s="22"/>
      <c r="D23" s="183"/>
      <c r="E23" s="62"/>
      <c r="F23" s="62"/>
      <c r="G23" s="62"/>
      <c r="H23" s="64">
        <f>+E23+F23</f>
        <v>0</v>
      </c>
      <c r="I23" s="62"/>
      <c r="J23" s="62"/>
      <c r="K23" s="62"/>
      <c r="L23" s="64">
        <f>+I23+J23</f>
        <v>0</v>
      </c>
      <c r="M23" s="62"/>
      <c r="N23" s="62"/>
      <c r="O23" s="62"/>
      <c r="P23" s="64">
        <f>+M23+N23</f>
        <v>0</v>
      </c>
      <c r="Q23" s="62"/>
      <c r="R23" s="62"/>
      <c r="S23" s="62"/>
      <c r="T23" s="64">
        <f>+Q23+R23</f>
        <v>0</v>
      </c>
      <c r="U23" s="62">
        <f t="shared" si="2"/>
        <v>0</v>
      </c>
      <c r="V23" s="62">
        <f t="shared" si="2"/>
        <v>0</v>
      </c>
      <c r="W23" s="62">
        <f t="shared" si="2"/>
        <v>0</v>
      </c>
      <c r="X23" s="65">
        <f t="shared" si="1"/>
        <v>0</v>
      </c>
    </row>
    <row r="24" spans="1:24" ht="15.75" hidden="1">
      <c r="A24" s="14" t="s">
        <v>4</v>
      </c>
      <c r="B24" s="67"/>
      <c r="C24" s="22"/>
      <c r="D24" s="183"/>
      <c r="E24" s="62"/>
      <c r="F24" s="62"/>
      <c r="G24" s="62"/>
      <c r="H24" s="64">
        <f>+E24+F24</f>
        <v>0</v>
      </c>
      <c r="I24" s="62"/>
      <c r="J24" s="62"/>
      <c r="K24" s="62"/>
      <c r="L24" s="64">
        <f>+I24+J24</f>
        <v>0</v>
      </c>
      <c r="M24" s="62"/>
      <c r="N24" s="62"/>
      <c r="O24" s="62"/>
      <c r="P24" s="64">
        <f>+M24+N24</f>
        <v>0</v>
      </c>
      <c r="Q24" s="62"/>
      <c r="R24" s="62"/>
      <c r="S24" s="62"/>
      <c r="T24" s="64">
        <f>+Q24+R24</f>
        <v>0</v>
      </c>
      <c r="U24" s="62">
        <f t="shared" si="2"/>
        <v>0</v>
      </c>
      <c r="V24" s="62">
        <f t="shared" si="2"/>
        <v>0</v>
      </c>
      <c r="W24" s="62">
        <f t="shared" si="2"/>
        <v>0</v>
      </c>
      <c r="X24" s="65">
        <f t="shared" si="1"/>
        <v>0</v>
      </c>
    </row>
    <row r="25" spans="1:24" ht="15.75" hidden="1">
      <c r="A25" s="14" t="s">
        <v>18</v>
      </c>
      <c r="B25" s="67"/>
      <c r="C25" s="22"/>
      <c r="D25" s="183"/>
      <c r="E25" s="62"/>
      <c r="F25" s="62"/>
      <c r="G25" s="62"/>
      <c r="H25" s="64">
        <f>+E25+F25</f>
        <v>0</v>
      </c>
      <c r="I25" s="62"/>
      <c r="J25" s="62"/>
      <c r="K25" s="62"/>
      <c r="L25" s="64">
        <f>+I25+J25</f>
        <v>0</v>
      </c>
      <c r="M25" s="62"/>
      <c r="N25" s="62"/>
      <c r="O25" s="62"/>
      <c r="P25" s="64">
        <f>+M25+N25</f>
        <v>0</v>
      </c>
      <c r="Q25" s="62"/>
      <c r="R25" s="62"/>
      <c r="S25" s="62"/>
      <c r="T25" s="64">
        <f>+Q25+R25</f>
        <v>0</v>
      </c>
      <c r="U25" s="62">
        <f t="shared" si="2"/>
        <v>0</v>
      </c>
      <c r="V25" s="62">
        <f t="shared" si="2"/>
        <v>0</v>
      </c>
      <c r="W25" s="62">
        <f t="shared" si="2"/>
        <v>0</v>
      </c>
      <c r="X25" s="65">
        <f t="shared" si="1"/>
        <v>0</v>
      </c>
    </row>
    <row r="26" spans="1:24" ht="16.5" hidden="1" thickBot="1">
      <c r="A26" s="50"/>
      <c r="B26" s="40" t="s">
        <v>20</v>
      </c>
      <c r="C26" s="105"/>
      <c r="D26" s="110"/>
      <c r="E26" s="60"/>
      <c r="F26" s="60"/>
      <c r="G26" s="60"/>
      <c r="H26" s="63">
        <f>SUM(H21:H25)-SMALL(H21:H25,1)-SMALL(H21:H25,2)</f>
        <v>0</v>
      </c>
      <c r="I26" s="60"/>
      <c r="J26" s="60"/>
      <c r="K26" s="60"/>
      <c r="L26" s="63">
        <f>SUM(L21:L25)-SMALL(L21:L25,1)-SMALL(L21:L25,2)</f>
        <v>0</v>
      </c>
      <c r="M26" s="60"/>
      <c r="N26" s="60"/>
      <c r="O26" s="60"/>
      <c r="P26" s="63">
        <f>SUM(P21:P25)-SMALL(P21:P25,1)-SMALL(P21:P25,2)</f>
        <v>0</v>
      </c>
      <c r="Q26" s="60"/>
      <c r="R26" s="60"/>
      <c r="S26" s="60"/>
      <c r="T26" s="63">
        <f>SUM(T21:T25)-SMALL(T21:T25,1)-SMALL(T21:T25,2)</f>
        <v>0</v>
      </c>
      <c r="U26" s="61"/>
      <c r="V26" s="61">
        <f t="shared" si="2"/>
        <v>0</v>
      </c>
      <c r="W26" s="61"/>
      <c r="X26" s="66">
        <f t="shared" si="1"/>
        <v>0</v>
      </c>
    </row>
    <row r="27" spans="1:24" ht="15.75" hidden="1" thickTop="1">
      <c r="B27" s="1"/>
    </row>
    <row r="28" spans="1:24" ht="15" hidden="1" customHeight="1">
      <c r="A28" s="8"/>
      <c r="B28" s="57" t="s">
        <v>130</v>
      </c>
      <c r="C28" s="76"/>
    </row>
    <row r="29" spans="1:24" ht="24" hidden="1" customHeight="1">
      <c r="A29" s="122"/>
      <c r="B29" s="197" t="s">
        <v>21</v>
      </c>
      <c r="C29" s="191" t="s">
        <v>17</v>
      </c>
      <c r="D29" s="252" t="s">
        <v>46</v>
      </c>
      <c r="E29" s="119"/>
      <c r="F29" s="120"/>
      <c r="G29" s="120"/>
      <c r="H29" s="121"/>
      <c r="I29" s="119"/>
      <c r="J29" s="120"/>
      <c r="K29" s="120"/>
      <c r="L29" s="121"/>
      <c r="M29" s="119"/>
      <c r="N29" s="120"/>
      <c r="O29" s="120"/>
      <c r="P29" s="121"/>
      <c r="Q29" s="119"/>
      <c r="R29" s="120"/>
      <c r="S29" s="120"/>
      <c r="T29" s="121"/>
      <c r="U29" s="257" t="s">
        <v>0</v>
      </c>
      <c r="V29" s="258"/>
      <c r="W29" s="258"/>
      <c r="X29" s="258"/>
    </row>
    <row r="30" spans="1:24" ht="15.75" hidden="1">
      <c r="A30" s="123"/>
      <c r="B30" s="125"/>
      <c r="C30" s="126"/>
      <c r="D30" s="253"/>
      <c r="E30" s="127" t="s">
        <v>29</v>
      </c>
      <c r="F30" s="127" t="s">
        <v>30</v>
      </c>
      <c r="G30" s="127"/>
      <c r="H30" s="129" t="s">
        <v>32</v>
      </c>
      <c r="I30" s="127" t="s">
        <v>29</v>
      </c>
      <c r="J30" s="127" t="s">
        <v>30</v>
      </c>
      <c r="K30" s="127"/>
      <c r="L30" s="129" t="s">
        <v>32</v>
      </c>
      <c r="M30" s="127" t="s">
        <v>29</v>
      </c>
      <c r="N30" s="127" t="s">
        <v>30</v>
      </c>
      <c r="O30" s="127"/>
      <c r="P30" s="129" t="s">
        <v>32</v>
      </c>
      <c r="Q30" s="127" t="s">
        <v>29</v>
      </c>
      <c r="R30" s="127" t="s">
        <v>30</v>
      </c>
      <c r="S30" s="127"/>
      <c r="T30" s="129" t="s">
        <v>32</v>
      </c>
      <c r="U30" s="127" t="s">
        <v>29</v>
      </c>
      <c r="V30" s="127" t="s">
        <v>30</v>
      </c>
      <c r="W30" s="127"/>
      <c r="X30" s="130" t="s">
        <v>23</v>
      </c>
    </row>
    <row r="31" spans="1:24" ht="15.75" hidden="1">
      <c r="A31" s="14" t="s">
        <v>1</v>
      </c>
      <c r="B31" s="107"/>
      <c r="C31" s="193"/>
      <c r="D31" s="21"/>
      <c r="E31" s="62"/>
      <c r="F31" s="62"/>
      <c r="G31" s="62"/>
      <c r="H31" s="64">
        <f>+E31+F31</f>
        <v>0</v>
      </c>
      <c r="I31" s="62"/>
      <c r="J31" s="62"/>
      <c r="K31" s="62"/>
      <c r="L31" s="64">
        <f>+I31+J31</f>
        <v>0</v>
      </c>
      <c r="M31" s="62"/>
      <c r="N31" s="62"/>
      <c r="O31" s="62"/>
      <c r="P31" s="64">
        <f>+M31+N31</f>
        <v>0</v>
      </c>
      <c r="Q31" s="62"/>
      <c r="R31" s="62"/>
      <c r="S31" s="62"/>
      <c r="T31" s="64">
        <f>+Q31+R31</f>
        <v>0</v>
      </c>
      <c r="U31" s="62">
        <f t="shared" ref="U31:W34" si="3">+E31+I31+M31+Q31</f>
        <v>0</v>
      </c>
      <c r="V31" s="62">
        <f t="shared" si="3"/>
        <v>0</v>
      </c>
      <c r="W31" s="62">
        <f t="shared" si="3"/>
        <v>0</v>
      </c>
      <c r="X31" s="65">
        <f>+H31+L31+P31+T31</f>
        <v>0</v>
      </c>
    </row>
    <row r="32" spans="1:24" ht="15.75" hidden="1">
      <c r="A32" s="14" t="s">
        <v>2</v>
      </c>
      <c r="B32" s="67"/>
      <c r="C32" s="193"/>
      <c r="D32" s="21"/>
      <c r="E32" s="62"/>
      <c r="F32" s="62"/>
      <c r="G32" s="62"/>
      <c r="H32" s="64">
        <f>+E32+F32</f>
        <v>0</v>
      </c>
      <c r="I32" s="62"/>
      <c r="J32" s="62"/>
      <c r="K32" s="62"/>
      <c r="L32" s="64">
        <f>+I32+J32</f>
        <v>0</v>
      </c>
      <c r="M32" s="62"/>
      <c r="N32" s="62"/>
      <c r="O32" s="62"/>
      <c r="P32" s="64">
        <f>+M32+N32</f>
        <v>0</v>
      </c>
      <c r="Q32" s="62"/>
      <c r="R32" s="62"/>
      <c r="S32" s="62"/>
      <c r="T32" s="64">
        <f>+Q32+R32</f>
        <v>0</v>
      </c>
      <c r="U32" s="62">
        <f t="shared" si="3"/>
        <v>0</v>
      </c>
      <c r="V32" s="62">
        <f t="shared" si="3"/>
        <v>0</v>
      </c>
      <c r="W32" s="62">
        <f t="shared" si="3"/>
        <v>0</v>
      </c>
      <c r="X32" s="65">
        <f>+H32+L32+P32+T32</f>
        <v>0</v>
      </c>
    </row>
    <row r="33" spans="1:34" ht="15.75" hidden="1">
      <c r="A33" s="14" t="s">
        <v>3</v>
      </c>
      <c r="B33" s="67"/>
      <c r="C33" s="183"/>
      <c r="D33" s="184"/>
      <c r="E33" s="62"/>
      <c r="F33" s="62"/>
      <c r="G33" s="62"/>
      <c r="H33" s="64">
        <f>+E33+F33</f>
        <v>0</v>
      </c>
      <c r="I33" s="62"/>
      <c r="J33" s="62"/>
      <c r="K33" s="62"/>
      <c r="L33" s="64">
        <f>+I33+J33</f>
        <v>0</v>
      </c>
      <c r="M33" s="62"/>
      <c r="N33" s="62"/>
      <c r="O33" s="62"/>
      <c r="P33" s="64">
        <f>+M33+N33</f>
        <v>0</v>
      </c>
      <c r="Q33" s="62"/>
      <c r="R33" s="62"/>
      <c r="S33" s="62"/>
      <c r="T33" s="64">
        <f>+Q33+R33</f>
        <v>0</v>
      </c>
      <c r="U33" s="62">
        <f t="shared" si="3"/>
        <v>0</v>
      </c>
      <c r="V33" s="62">
        <f t="shared" si="3"/>
        <v>0</v>
      </c>
      <c r="W33" s="62">
        <f t="shared" si="3"/>
        <v>0</v>
      </c>
      <c r="X33" s="65">
        <f>+H33+L33+P33+T33</f>
        <v>0</v>
      </c>
    </row>
    <row r="34" spans="1:34" ht="15.75" hidden="1" outlineLevel="1">
      <c r="A34" s="14" t="s">
        <v>4</v>
      </c>
      <c r="B34" s="106"/>
      <c r="C34" s="183"/>
      <c r="D34" s="45"/>
      <c r="E34" s="62"/>
      <c r="F34" s="62"/>
      <c r="G34" s="62"/>
      <c r="H34" s="64">
        <f>+E34+F34</f>
        <v>0</v>
      </c>
      <c r="I34" s="62"/>
      <c r="J34" s="62"/>
      <c r="K34" s="62"/>
      <c r="L34" s="64">
        <f>+I34+J34</f>
        <v>0</v>
      </c>
      <c r="M34" s="62"/>
      <c r="N34" s="62"/>
      <c r="O34" s="62"/>
      <c r="P34" s="64">
        <f>+M34+N34</f>
        <v>0</v>
      </c>
      <c r="Q34" s="62"/>
      <c r="R34" s="62"/>
      <c r="S34" s="62"/>
      <c r="T34" s="64">
        <f>+Q34+R34</f>
        <v>0</v>
      </c>
      <c r="U34" s="62">
        <f t="shared" si="3"/>
        <v>0</v>
      </c>
      <c r="V34" s="62">
        <f t="shared" si="3"/>
        <v>0</v>
      </c>
      <c r="W34" s="62">
        <f t="shared" si="3"/>
        <v>0</v>
      </c>
      <c r="X34" s="65">
        <f>+H34+L34+P34+T34</f>
        <v>0</v>
      </c>
    </row>
    <row r="35" spans="1:34" ht="16.5" hidden="1" thickBot="1">
      <c r="A35" s="50"/>
      <c r="B35" s="40" t="s">
        <v>20</v>
      </c>
      <c r="C35" s="195"/>
      <c r="D35" s="110" t="s">
        <v>24</v>
      </c>
      <c r="E35" s="60"/>
      <c r="F35" s="60"/>
      <c r="G35" s="60"/>
      <c r="H35" s="63">
        <f>SUM(H31:H34)-SMALL(H31:H34,1)</f>
        <v>0</v>
      </c>
      <c r="I35" s="60"/>
      <c r="J35" s="60"/>
      <c r="K35" s="60"/>
      <c r="L35" s="63">
        <f>SUM(L31:L34)-SMALL(L31:L34,1)</f>
        <v>0</v>
      </c>
      <c r="M35" s="60"/>
      <c r="N35" s="60"/>
      <c r="O35" s="60"/>
      <c r="P35" s="63">
        <f>SUM(P31:P34)-SMALL(P31:P34,1)</f>
        <v>0</v>
      </c>
      <c r="Q35" s="60"/>
      <c r="R35" s="60"/>
      <c r="S35" s="60"/>
      <c r="T35" s="63">
        <f>SUM(T31:T34)-SMALL(T31:T34,1)</f>
        <v>0</v>
      </c>
      <c r="U35" s="61"/>
      <c r="V35" s="61"/>
      <c r="W35" s="61"/>
      <c r="X35" s="66">
        <f>+H35+L35+P35+T35</f>
        <v>0</v>
      </c>
    </row>
    <row r="36" spans="1:34" ht="15.75" hidden="1" thickTop="1">
      <c r="B36" s="1"/>
    </row>
    <row r="37" spans="1:34" ht="15" hidden="1" customHeight="1">
      <c r="A37" s="8"/>
      <c r="B37" s="57" t="s">
        <v>37</v>
      </c>
      <c r="C37" s="76"/>
    </row>
    <row r="38" spans="1:34" ht="23.25" hidden="1" customHeight="1">
      <c r="A38" s="122"/>
      <c r="B38" s="197" t="s">
        <v>21</v>
      </c>
      <c r="C38" s="191" t="s">
        <v>17</v>
      </c>
      <c r="D38" s="252" t="s">
        <v>46</v>
      </c>
      <c r="E38" s="119"/>
      <c r="F38" s="120"/>
      <c r="G38" s="120"/>
      <c r="H38" s="121"/>
      <c r="I38" s="119"/>
      <c r="J38" s="120"/>
      <c r="K38" s="120"/>
      <c r="L38" s="121"/>
      <c r="M38" s="119"/>
      <c r="N38" s="120"/>
      <c r="O38" s="120"/>
      <c r="P38" s="121"/>
      <c r="Q38" s="119"/>
      <c r="R38" s="120"/>
      <c r="S38" s="120"/>
      <c r="T38" s="121"/>
      <c r="U38" s="257" t="s">
        <v>0</v>
      </c>
      <c r="V38" s="258"/>
      <c r="W38" s="258"/>
      <c r="X38" s="258"/>
      <c r="Y38" s="196"/>
      <c r="Z38" s="196"/>
      <c r="AA38" s="196"/>
    </row>
    <row r="39" spans="1:34" ht="15.75" hidden="1">
      <c r="A39" s="123"/>
      <c r="B39" s="125"/>
      <c r="C39" s="126"/>
      <c r="D39" s="253"/>
      <c r="E39" s="127" t="s">
        <v>29</v>
      </c>
      <c r="F39" s="127" t="s">
        <v>30</v>
      </c>
      <c r="G39" s="127"/>
      <c r="H39" s="129" t="s">
        <v>32</v>
      </c>
      <c r="I39" s="127" t="s">
        <v>29</v>
      </c>
      <c r="J39" s="127" t="s">
        <v>30</v>
      </c>
      <c r="K39" s="127"/>
      <c r="L39" s="129" t="s">
        <v>32</v>
      </c>
      <c r="M39" s="127" t="s">
        <v>29</v>
      </c>
      <c r="N39" s="127" t="s">
        <v>30</v>
      </c>
      <c r="O39" s="127"/>
      <c r="P39" s="129" t="s">
        <v>32</v>
      </c>
      <c r="Q39" s="127" t="s">
        <v>29</v>
      </c>
      <c r="R39" s="127" t="s">
        <v>30</v>
      </c>
      <c r="S39" s="127"/>
      <c r="T39" s="129" t="s">
        <v>32</v>
      </c>
      <c r="U39" s="127" t="s">
        <v>29</v>
      </c>
      <c r="V39" s="127" t="s">
        <v>30</v>
      </c>
      <c r="W39" s="127"/>
      <c r="X39" s="130" t="s">
        <v>23</v>
      </c>
    </row>
    <row r="40" spans="1:34" ht="15.75" hidden="1">
      <c r="A40" s="14" t="s">
        <v>1</v>
      </c>
      <c r="B40" s="67"/>
      <c r="C40" s="193"/>
      <c r="D40" s="21" t="s">
        <v>70</v>
      </c>
      <c r="E40" s="62"/>
      <c r="F40" s="62"/>
      <c r="G40" s="62"/>
      <c r="H40" s="64">
        <f>+E40+F40</f>
        <v>0</v>
      </c>
      <c r="I40" s="62"/>
      <c r="J40" s="62"/>
      <c r="K40" s="62"/>
      <c r="L40" s="64">
        <f>+I40+J40</f>
        <v>0</v>
      </c>
      <c r="M40" s="62"/>
      <c r="N40" s="62"/>
      <c r="O40" s="62"/>
      <c r="P40" s="64">
        <f>+M40+N40</f>
        <v>0</v>
      </c>
      <c r="Q40" s="62"/>
      <c r="R40" s="62"/>
      <c r="S40" s="62"/>
      <c r="T40" s="64">
        <f>+Q40+R40</f>
        <v>0</v>
      </c>
      <c r="U40" s="62">
        <f t="shared" ref="U40:W42" si="4">+E40+I40+M40+Q40</f>
        <v>0</v>
      </c>
      <c r="V40" s="62">
        <f t="shared" si="4"/>
        <v>0</v>
      </c>
      <c r="W40" s="62">
        <f t="shared" si="4"/>
        <v>0</v>
      </c>
      <c r="X40" s="65">
        <f>+H40+L40+P40+T40</f>
        <v>0</v>
      </c>
    </row>
    <row r="41" spans="1:34" ht="15.75" hidden="1">
      <c r="A41" s="14" t="s">
        <v>2</v>
      </c>
      <c r="B41" s="67"/>
      <c r="C41" s="183"/>
      <c r="D41" s="184" t="s">
        <v>78</v>
      </c>
      <c r="E41" s="62"/>
      <c r="F41" s="62"/>
      <c r="G41" s="62"/>
      <c r="H41" s="64">
        <f>+E41+F41</f>
        <v>0</v>
      </c>
      <c r="I41" s="62"/>
      <c r="J41" s="62"/>
      <c r="K41" s="62"/>
      <c r="L41" s="64">
        <f>+I41+J41</f>
        <v>0</v>
      </c>
      <c r="M41" s="62"/>
      <c r="N41" s="62"/>
      <c r="O41" s="62"/>
      <c r="P41" s="64">
        <f>+M41+N41</f>
        <v>0</v>
      </c>
      <c r="Q41" s="62"/>
      <c r="R41" s="62"/>
      <c r="S41" s="62"/>
      <c r="T41" s="64">
        <f>+Q41+R41</f>
        <v>0</v>
      </c>
      <c r="U41" s="62">
        <f t="shared" si="4"/>
        <v>0</v>
      </c>
      <c r="V41" s="62">
        <f t="shared" si="4"/>
        <v>0</v>
      </c>
      <c r="W41" s="62">
        <f t="shared" si="4"/>
        <v>0</v>
      </c>
      <c r="X41" s="65">
        <f>+H41+L41+P41+T41</f>
        <v>0</v>
      </c>
    </row>
    <row r="42" spans="1:34" ht="15.75" hidden="1">
      <c r="A42" s="14" t="s">
        <v>3</v>
      </c>
      <c r="B42" s="67"/>
      <c r="C42" s="193"/>
      <c r="D42" s="184" t="s">
        <v>71</v>
      </c>
      <c r="E42" s="62"/>
      <c r="F42" s="62"/>
      <c r="G42" s="62"/>
      <c r="H42" s="64">
        <f>+E42+F42</f>
        <v>0</v>
      </c>
      <c r="I42" s="62"/>
      <c r="J42" s="62"/>
      <c r="K42" s="62"/>
      <c r="L42" s="64">
        <f>+I42+J42</f>
        <v>0</v>
      </c>
      <c r="M42" s="62"/>
      <c r="N42" s="62"/>
      <c r="O42" s="62"/>
      <c r="P42" s="64">
        <f>+M42+N42</f>
        <v>0</v>
      </c>
      <c r="Q42" s="62"/>
      <c r="R42" s="62"/>
      <c r="S42" s="62"/>
      <c r="T42" s="64">
        <f>+Q42+R42</f>
        <v>0</v>
      </c>
      <c r="U42" s="62">
        <f t="shared" si="4"/>
        <v>0</v>
      </c>
      <c r="V42" s="62">
        <f t="shared" si="4"/>
        <v>0</v>
      </c>
      <c r="W42" s="62">
        <f t="shared" si="4"/>
        <v>0</v>
      </c>
      <c r="X42" s="65">
        <f>+H42+L42+P42+T42</f>
        <v>0</v>
      </c>
    </row>
    <row r="43" spans="1:34" hidden="1">
      <c r="B43" s="1"/>
    </row>
    <row r="44" spans="1:34" ht="18.75" customHeight="1">
      <c r="A44" s="8"/>
      <c r="B44" s="57" t="s">
        <v>159</v>
      </c>
    </row>
    <row r="45" spans="1:34" s="38" customFormat="1" ht="24.75" customHeight="1">
      <c r="A45" s="122"/>
      <c r="B45" s="197" t="s">
        <v>21</v>
      </c>
      <c r="C45" s="191" t="s">
        <v>17</v>
      </c>
      <c r="D45" s="252" t="s">
        <v>46</v>
      </c>
      <c r="E45" s="254"/>
      <c r="F45" s="255"/>
      <c r="G45" s="255"/>
      <c r="H45" s="256"/>
      <c r="I45" s="254"/>
      <c r="J45" s="255"/>
      <c r="K45" s="255"/>
      <c r="L45" s="256"/>
      <c r="M45" s="254"/>
      <c r="N45" s="255"/>
      <c r="O45" s="255"/>
      <c r="P45" s="256"/>
      <c r="Q45" s="254"/>
      <c r="R45" s="255"/>
      <c r="S45" s="255"/>
      <c r="T45" s="256"/>
      <c r="U45" s="257" t="s">
        <v>0</v>
      </c>
      <c r="V45" s="258"/>
      <c r="W45" s="258"/>
      <c r="X45" s="259"/>
      <c r="Y45" s="39"/>
      <c r="AA45" s="39"/>
      <c r="AB45" s="46"/>
      <c r="AC45" s="46"/>
      <c r="AD45" s="46"/>
      <c r="AE45" s="46"/>
      <c r="AF45" s="46"/>
      <c r="AG45" s="46"/>
      <c r="AH45" s="47"/>
    </row>
    <row r="46" spans="1:34" s="38" customFormat="1" ht="15" customHeight="1">
      <c r="A46" s="123"/>
      <c r="B46" s="125"/>
      <c r="C46" s="126"/>
      <c r="D46" s="253"/>
      <c r="E46" s="127" t="s">
        <v>29</v>
      </c>
      <c r="F46" s="127" t="s">
        <v>30</v>
      </c>
      <c r="G46" s="128" t="s">
        <v>34</v>
      </c>
      <c r="H46" s="129" t="s">
        <v>32</v>
      </c>
      <c r="I46" s="127" t="s">
        <v>29</v>
      </c>
      <c r="J46" s="127" t="s">
        <v>30</v>
      </c>
      <c r="K46" s="128" t="s">
        <v>34</v>
      </c>
      <c r="L46" s="129" t="s">
        <v>32</v>
      </c>
      <c r="M46" s="127" t="s">
        <v>29</v>
      </c>
      <c r="N46" s="127" t="s">
        <v>30</v>
      </c>
      <c r="O46" s="128" t="s">
        <v>34</v>
      </c>
      <c r="P46" s="129" t="s">
        <v>32</v>
      </c>
      <c r="Q46" s="127" t="s">
        <v>29</v>
      </c>
      <c r="R46" s="127" t="s">
        <v>30</v>
      </c>
      <c r="S46" s="128" t="s">
        <v>34</v>
      </c>
      <c r="T46" s="129" t="s">
        <v>32</v>
      </c>
      <c r="U46" s="127" t="s">
        <v>29</v>
      </c>
      <c r="V46" s="127" t="s">
        <v>30</v>
      </c>
      <c r="W46" s="128" t="s">
        <v>34</v>
      </c>
      <c r="X46" s="130" t="s">
        <v>23</v>
      </c>
      <c r="Y46" s="39"/>
      <c r="AA46" s="39"/>
      <c r="AB46" s="46"/>
      <c r="AC46" s="46"/>
      <c r="AD46" s="46"/>
      <c r="AE46" s="46"/>
      <c r="AF46" s="46"/>
      <c r="AG46" s="46"/>
      <c r="AH46" s="47"/>
    </row>
    <row r="47" spans="1:34" s="1" customFormat="1" ht="15.75">
      <c r="A47" s="14" t="s">
        <v>1</v>
      </c>
      <c r="B47" s="67" t="s">
        <v>63</v>
      </c>
      <c r="C47" s="21" t="s">
        <v>55</v>
      </c>
      <c r="D47" s="21" t="s">
        <v>64</v>
      </c>
      <c r="E47" s="62">
        <v>6</v>
      </c>
      <c r="F47" s="62">
        <v>9.1</v>
      </c>
      <c r="G47" s="62"/>
      <c r="H47" s="64">
        <f t="shared" ref="H47:H52" si="5">+E47+F47-G47</f>
        <v>15.1</v>
      </c>
      <c r="I47" s="62">
        <v>6</v>
      </c>
      <c r="J47" s="62">
        <v>8.6999999999999993</v>
      </c>
      <c r="K47" s="62"/>
      <c r="L47" s="64">
        <f t="shared" ref="L47:L52" si="6">+I47+J47-K47</f>
        <v>14.7</v>
      </c>
      <c r="M47" s="62">
        <v>6</v>
      </c>
      <c r="N47" s="62">
        <v>8.9</v>
      </c>
      <c r="O47" s="62"/>
      <c r="P47" s="64">
        <f t="shared" ref="P47:P52" si="7">+M47+N47-O47</f>
        <v>14.9</v>
      </c>
      <c r="Q47" s="62">
        <v>6</v>
      </c>
      <c r="R47" s="62">
        <v>9.4</v>
      </c>
      <c r="S47" s="62"/>
      <c r="T47" s="64">
        <f t="shared" ref="T47:T52" si="8">+Q47+R47-S47</f>
        <v>15.4</v>
      </c>
      <c r="U47" s="62">
        <f t="shared" ref="U47:X51" si="9">+E47+I47+M47+Q47</f>
        <v>24</v>
      </c>
      <c r="V47" s="62">
        <f t="shared" si="9"/>
        <v>36.099999999999994</v>
      </c>
      <c r="W47" s="62">
        <f t="shared" si="9"/>
        <v>0</v>
      </c>
      <c r="X47" s="65">
        <f t="shared" si="9"/>
        <v>60.099999999999994</v>
      </c>
    </row>
    <row r="48" spans="1:34" s="1" customFormat="1" ht="15.75">
      <c r="A48" s="14" t="s">
        <v>2</v>
      </c>
      <c r="B48" s="67" t="s">
        <v>146</v>
      </c>
      <c r="C48" s="21" t="s">
        <v>55</v>
      </c>
      <c r="D48" s="21" t="s">
        <v>62</v>
      </c>
      <c r="E48" s="62">
        <v>6</v>
      </c>
      <c r="F48" s="62">
        <v>8.9</v>
      </c>
      <c r="G48" s="62"/>
      <c r="H48" s="64">
        <f t="shared" si="5"/>
        <v>14.9</v>
      </c>
      <c r="I48" s="62">
        <v>6</v>
      </c>
      <c r="J48" s="62">
        <v>8.9</v>
      </c>
      <c r="K48" s="62"/>
      <c r="L48" s="64">
        <f t="shared" si="6"/>
        <v>14.9</v>
      </c>
      <c r="M48" s="62">
        <v>6</v>
      </c>
      <c r="N48" s="62">
        <v>7</v>
      </c>
      <c r="O48" s="62"/>
      <c r="P48" s="64">
        <f t="shared" si="7"/>
        <v>13</v>
      </c>
      <c r="Q48" s="62">
        <v>6</v>
      </c>
      <c r="R48" s="62">
        <v>8.9</v>
      </c>
      <c r="S48" s="62"/>
      <c r="T48" s="64">
        <f t="shared" si="8"/>
        <v>14.9</v>
      </c>
      <c r="U48" s="62">
        <f t="shared" si="9"/>
        <v>24</v>
      </c>
      <c r="V48" s="62">
        <f t="shared" si="9"/>
        <v>33.700000000000003</v>
      </c>
      <c r="W48" s="62">
        <f t="shared" si="9"/>
        <v>0</v>
      </c>
      <c r="X48" s="65">
        <f t="shared" si="9"/>
        <v>57.699999999999996</v>
      </c>
    </row>
    <row r="49" spans="1:24" s="1" customFormat="1" ht="15.75">
      <c r="A49" s="14" t="s">
        <v>3</v>
      </c>
      <c r="B49" s="67" t="s">
        <v>60</v>
      </c>
      <c r="C49" s="21" t="s">
        <v>55</v>
      </c>
      <c r="D49" s="21" t="s">
        <v>56</v>
      </c>
      <c r="E49" s="62">
        <v>6</v>
      </c>
      <c r="F49" s="62">
        <v>9.4</v>
      </c>
      <c r="G49" s="62"/>
      <c r="H49" s="64">
        <f t="shared" si="5"/>
        <v>15.4</v>
      </c>
      <c r="I49" s="62">
        <v>6</v>
      </c>
      <c r="J49" s="62">
        <v>9.6</v>
      </c>
      <c r="K49" s="62"/>
      <c r="L49" s="64">
        <f t="shared" si="6"/>
        <v>15.6</v>
      </c>
      <c r="M49" s="62">
        <v>6</v>
      </c>
      <c r="N49" s="62">
        <v>9.1999999999999993</v>
      </c>
      <c r="O49" s="62"/>
      <c r="P49" s="64">
        <f t="shared" si="7"/>
        <v>15.2</v>
      </c>
      <c r="Q49" s="62">
        <v>6</v>
      </c>
      <c r="R49" s="62">
        <v>9.6</v>
      </c>
      <c r="S49" s="62"/>
      <c r="T49" s="64">
        <f t="shared" si="8"/>
        <v>15.6</v>
      </c>
      <c r="U49" s="62">
        <f t="shared" si="9"/>
        <v>24</v>
      </c>
      <c r="V49" s="62">
        <f t="shared" si="9"/>
        <v>37.799999999999997</v>
      </c>
      <c r="W49" s="62">
        <f t="shared" si="9"/>
        <v>0</v>
      </c>
      <c r="X49" s="65">
        <f t="shared" si="9"/>
        <v>61.800000000000004</v>
      </c>
    </row>
    <row r="50" spans="1:24" s="1" customFormat="1" ht="15.75">
      <c r="A50" s="14" t="s">
        <v>4</v>
      </c>
      <c r="B50" s="67" t="s">
        <v>147</v>
      </c>
      <c r="C50" s="21" t="s">
        <v>55</v>
      </c>
      <c r="D50" s="21" t="s">
        <v>64</v>
      </c>
      <c r="E50" s="62">
        <v>6</v>
      </c>
      <c r="F50" s="62">
        <v>9.1</v>
      </c>
      <c r="G50" s="62"/>
      <c r="H50" s="64">
        <f t="shared" si="5"/>
        <v>15.1</v>
      </c>
      <c r="I50" s="62">
        <v>6</v>
      </c>
      <c r="J50" s="62">
        <v>9.5</v>
      </c>
      <c r="K50" s="62"/>
      <c r="L50" s="64">
        <f t="shared" si="6"/>
        <v>15.5</v>
      </c>
      <c r="M50" s="62">
        <v>6</v>
      </c>
      <c r="N50" s="62">
        <v>9.1999999999999993</v>
      </c>
      <c r="O50" s="62"/>
      <c r="P50" s="64">
        <f t="shared" si="7"/>
        <v>15.2</v>
      </c>
      <c r="Q50" s="62">
        <v>6</v>
      </c>
      <c r="R50" s="62">
        <v>9.5500000000000007</v>
      </c>
      <c r="S50" s="62"/>
      <c r="T50" s="64">
        <f t="shared" si="8"/>
        <v>15.55</v>
      </c>
      <c r="U50" s="62">
        <f t="shared" si="9"/>
        <v>24</v>
      </c>
      <c r="V50" s="62">
        <f t="shared" si="9"/>
        <v>37.35</v>
      </c>
      <c r="W50" s="62">
        <f t="shared" si="9"/>
        <v>0</v>
      </c>
      <c r="X50" s="65">
        <f t="shared" si="9"/>
        <v>61.349999999999994</v>
      </c>
    </row>
    <row r="51" spans="1:24" s="1" customFormat="1" ht="15.75" outlineLevel="1">
      <c r="A51" s="14" t="s">
        <v>18</v>
      </c>
      <c r="B51" s="67" t="s">
        <v>61</v>
      </c>
      <c r="C51" s="21" t="s">
        <v>55</v>
      </c>
      <c r="D51" s="21" t="s">
        <v>62</v>
      </c>
      <c r="E51" s="62">
        <v>6</v>
      </c>
      <c r="F51" s="62">
        <v>9</v>
      </c>
      <c r="G51" s="62"/>
      <c r="H51" s="64">
        <f t="shared" si="5"/>
        <v>15</v>
      </c>
      <c r="I51" s="62">
        <v>6</v>
      </c>
      <c r="J51" s="62">
        <v>9.6</v>
      </c>
      <c r="K51" s="62"/>
      <c r="L51" s="64">
        <f t="shared" si="6"/>
        <v>15.6</v>
      </c>
      <c r="M51" s="62">
        <v>6</v>
      </c>
      <c r="N51" s="62">
        <v>9.4</v>
      </c>
      <c r="O51" s="62"/>
      <c r="P51" s="64">
        <f t="shared" si="7"/>
        <v>15.4</v>
      </c>
      <c r="Q51" s="62">
        <v>4.5</v>
      </c>
      <c r="R51" s="62">
        <v>9.6</v>
      </c>
      <c r="S51" s="62"/>
      <c r="T51" s="64">
        <f t="shared" si="8"/>
        <v>14.1</v>
      </c>
      <c r="U51" s="62">
        <f t="shared" si="9"/>
        <v>22.5</v>
      </c>
      <c r="V51" s="62">
        <f t="shared" si="9"/>
        <v>37.6</v>
      </c>
      <c r="W51" s="62">
        <f t="shared" si="9"/>
        <v>0</v>
      </c>
      <c r="X51" s="65">
        <f t="shared" si="9"/>
        <v>60.1</v>
      </c>
    </row>
    <row r="52" spans="1:24" s="1" customFormat="1" ht="15.75" outlineLevel="1">
      <c r="A52" s="111" t="s">
        <v>33</v>
      </c>
      <c r="B52" s="67" t="s">
        <v>148</v>
      </c>
      <c r="C52" s="21" t="s">
        <v>55</v>
      </c>
      <c r="D52" s="21" t="s">
        <v>56</v>
      </c>
      <c r="E52" s="112">
        <v>6</v>
      </c>
      <c r="F52" s="112">
        <v>8.8000000000000007</v>
      </c>
      <c r="G52" s="112"/>
      <c r="H52" s="64">
        <f t="shared" si="5"/>
        <v>14.8</v>
      </c>
      <c r="I52" s="62">
        <v>6</v>
      </c>
      <c r="J52" s="112">
        <v>9</v>
      </c>
      <c r="K52" s="112"/>
      <c r="L52" s="64">
        <f t="shared" si="6"/>
        <v>15</v>
      </c>
      <c r="M52" s="62">
        <v>6</v>
      </c>
      <c r="N52" s="112">
        <v>8.3000000000000007</v>
      </c>
      <c r="O52" s="112"/>
      <c r="P52" s="64">
        <f t="shared" si="7"/>
        <v>14.3</v>
      </c>
      <c r="Q52" s="62">
        <v>6</v>
      </c>
      <c r="R52" s="112">
        <v>9.1</v>
      </c>
      <c r="S52" s="112"/>
      <c r="T52" s="64">
        <f t="shared" si="8"/>
        <v>15.1</v>
      </c>
      <c r="U52" s="62">
        <f>+E52+I52+M52+Q52</f>
        <v>24</v>
      </c>
      <c r="V52" s="62">
        <f>+F52+J52+N52+R52</f>
        <v>35.200000000000003</v>
      </c>
      <c r="W52" s="62">
        <f>+G52+K52+O52+S52</f>
        <v>0</v>
      </c>
      <c r="X52" s="65">
        <f>+H52+L52+P52+T52</f>
        <v>59.2</v>
      </c>
    </row>
    <row r="53" spans="1:24" s="1" customFormat="1" ht="16.5" thickBot="1">
      <c r="A53" s="50"/>
      <c r="B53" s="40" t="s">
        <v>39</v>
      </c>
      <c r="C53" s="21" t="s">
        <v>55</v>
      </c>
      <c r="D53" s="110"/>
      <c r="E53" s="60"/>
      <c r="F53" s="60"/>
      <c r="G53" s="60"/>
      <c r="H53" s="63">
        <f>SUM(H47:H52)-SMALL(H47:H52,1)-SMALL(H47:H52,2)</f>
        <v>60.6</v>
      </c>
      <c r="I53" s="60"/>
      <c r="J53" s="60"/>
      <c r="K53" s="60"/>
      <c r="L53" s="63">
        <f>SUM(L47:L52)-SMALL(L47:L52,1)-SMALL(L47:L52,2)</f>
        <v>61.699999999999996</v>
      </c>
      <c r="M53" s="60"/>
      <c r="N53" s="60"/>
      <c r="O53" s="60"/>
      <c r="P53" s="63">
        <f>SUM(P47:P52)-SMALL(P47:P52,1)-SMALL(P47:P52,2)</f>
        <v>60.7</v>
      </c>
      <c r="Q53" s="60"/>
      <c r="R53" s="60"/>
      <c r="S53" s="60"/>
      <c r="T53" s="63">
        <f>SUM(T47:T52)-SMALL(T47:T52,1)-SMALL(T47:T52,2)</f>
        <v>61.65</v>
      </c>
      <c r="U53" s="61"/>
      <c r="V53" s="61"/>
      <c r="W53" s="61"/>
      <c r="X53" s="66">
        <f t="shared" ref="X53:X60" si="10">+H53+L53+P53+T53</f>
        <v>244.65</v>
      </c>
    </row>
    <row r="54" spans="1:24" s="1" customFormat="1" ht="16.5" thickTop="1">
      <c r="A54" s="14" t="s">
        <v>1</v>
      </c>
      <c r="B54" s="67" t="s">
        <v>149</v>
      </c>
      <c r="C54" s="193" t="s">
        <v>53</v>
      </c>
      <c r="D54" s="21" t="s">
        <v>62</v>
      </c>
      <c r="E54" s="62">
        <v>6</v>
      </c>
      <c r="F54" s="62">
        <v>9</v>
      </c>
      <c r="G54" s="62"/>
      <c r="H54" s="64">
        <f t="shared" ref="H54:H59" si="11">+E54+F54-G54</f>
        <v>15</v>
      </c>
      <c r="I54" s="62">
        <v>6</v>
      </c>
      <c r="J54" s="62">
        <v>6.3</v>
      </c>
      <c r="K54" s="62"/>
      <c r="L54" s="64">
        <f t="shared" ref="L54:L59" si="12">+I54+J54-K54</f>
        <v>12.3</v>
      </c>
      <c r="M54" s="62">
        <v>5</v>
      </c>
      <c r="N54" s="62">
        <v>8.6999999999999993</v>
      </c>
      <c r="O54" s="62"/>
      <c r="P54" s="64">
        <f t="shared" ref="P54:P59" si="13">+M54+N54-O54</f>
        <v>13.7</v>
      </c>
      <c r="Q54" s="62">
        <v>6</v>
      </c>
      <c r="R54" s="62">
        <v>8.6999999999999993</v>
      </c>
      <c r="S54" s="62"/>
      <c r="T54" s="64">
        <f t="shared" ref="T54:T59" si="14">+Q54+R54-S54</f>
        <v>14.7</v>
      </c>
      <c r="U54" s="62">
        <f t="shared" ref="U54:W59" si="15">+E54+I54+M54+Q54</f>
        <v>23</v>
      </c>
      <c r="V54" s="62">
        <f t="shared" si="15"/>
        <v>32.700000000000003</v>
      </c>
      <c r="W54" s="62">
        <f t="shared" si="15"/>
        <v>0</v>
      </c>
      <c r="X54" s="65">
        <f t="shared" si="10"/>
        <v>55.7</v>
      </c>
    </row>
    <row r="55" spans="1:24" s="1" customFormat="1" ht="15.75">
      <c r="A55" s="14" t="s">
        <v>2</v>
      </c>
      <c r="B55" s="67" t="s">
        <v>72</v>
      </c>
      <c r="C55" s="193" t="s">
        <v>53</v>
      </c>
      <c r="D55" s="21" t="s">
        <v>62</v>
      </c>
      <c r="E55" s="62">
        <v>6</v>
      </c>
      <c r="F55" s="62">
        <v>9.6999999999999993</v>
      </c>
      <c r="G55" s="62"/>
      <c r="H55" s="64">
        <f t="shared" si="11"/>
        <v>15.7</v>
      </c>
      <c r="I55" s="62">
        <v>6</v>
      </c>
      <c r="J55" s="62">
        <v>9</v>
      </c>
      <c r="K55" s="62"/>
      <c r="L55" s="64">
        <f t="shared" si="12"/>
        <v>15</v>
      </c>
      <c r="M55" s="62">
        <v>6</v>
      </c>
      <c r="N55" s="62">
        <v>9.4</v>
      </c>
      <c r="O55" s="62"/>
      <c r="P55" s="64">
        <f t="shared" si="13"/>
        <v>15.4</v>
      </c>
      <c r="Q55" s="62">
        <v>6</v>
      </c>
      <c r="R55" s="62">
        <v>9.65</v>
      </c>
      <c r="S55" s="62"/>
      <c r="T55" s="64">
        <f t="shared" si="14"/>
        <v>15.65</v>
      </c>
      <c r="U55" s="62">
        <f t="shared" si="15"/>
        <v>24</v>
      </c>
      <c r="V55" s="62">
        <f t="shared" si="15"/>
        <v>37.75</v>
      </c>
      <c r="W55" s="62">
        <f t="shared" si="15"/>
        <v>0</v>
      </c>
      <c r="X55" s="65">
        <f t="shared" si="10"/>
        <v>61.75</v>
      </c>
    </row>
    <row r="56" spans="1:24" s="1" customFormat="1" ht="15.75">
      <c r="A56" s="14" t="s">
        <v>3</v>
      </c>
      <c r="B56" s="67" t="s">
        <v>150</v>
      </c>
      <c r="C56" s="193" t="s">
        <v>53</v>
      </c>
      <c r="D56" s="21" t="s">
        <v>109</v>
      </c>
      <c r="E56" s="62">
        <v>6</v>
      </c>
      <c r="F56" s="62">
        <v>8.6</v>
      </c>
      <c r="G56" s="62"/>
      <c r="H56" s="64">
        <f t="shared" si="11"/>
        <v>14.6</v>
      </c>
      <c r="I56" s="62">
        <v>6</v>
      </c>
      <c r="J56" s="62">
        <v>7.1</v>
      </c>
      <c r="K56" s="62"/>
      <c r="L56" s="64">
        <f t="shared" si="12"/>
        <v>13.1</v>
      </c>
      <c r="M56" s="62">
        <v>6</v>
      </c>
      <c r="N56" s="62">
        <v>6.5</v>
      </c>
      <c r="O56" s="62"/>
      <c r="P56" s="64">
        <f t="shared" si="13"/>
        <v>12.5</v>
      </c>
      <c r="Q56" s="62">
        <v>6</v>
      </c>
      <c r="R56" s="62">
        <v>8.1</v>
      </c>
      <c r="S56" s="62"/>
      <c r="T56" s="64">
        <f t="shared" si="14"/>
        <v>14.1</v>
      </c>
      <c r="U56" s="62">
        <f t="shared" si="15"/>
        <v>24</v>
      </c>
      <c r="V56" s="62">
        <f t="shared" si="15"/>
        <v>30.299999999999997</v>
      </c>
      <c r="W56" s="62">
        <f t="shared" si="15"/>
        <v>0</v>
      </c>
      <c r="X56" s="65">
        <f t="shared" si="10"/>
        <v>54.300000000000004</v>
      </c>
    </row>
    <row r="57" spans="1:24" s="1" customFormat="1" ht="15.75">
      <c r="A57" s="14" t="s">
        <v>4</v>
      </c>
      <c r="B57" s="67" t="s">
        <v>73</v>
      </c>
      <c r="C57" s="193" t="s">
        <v>53</v>
      </c>
      <c r="D57" s="21" t="s">
        <v>56</v>
      </c>
      <c r="E57" s="62">
        <v>6</v>
      </c>
      <c r="F57" s="62">
        <v>9.3000000000000007</v>
      </c>
      <c r="G57" s="62"/>
      <c r="H57" s="64">
        <f t="shared" si="11"/>
        <v>15.3</v>
      </c>
      <c r="I57" s="62">
        <v>6</v>
      </c>
      <c r="J57" s="62">
        <v>7.8</v>
      </c>
      <c r="K57" s="62"/>
      <c r="L57" s="64">
        <f t="shared" si="12"/>
        <v>13.8</v>
      </c>
      <c r="M57" s="62">
        <v>6</v>
      </c>
      <c r="N57" s="62">
        <v>8.6999999999999993</v>
      </c>
      <c r="O57" s="62"/>
      <c r="P57" s="64">
        <f t="shared" si="13"/>
        <v>14.7</v>
      </c>
      <c r="Q57" s="62">
        <v>6</v>
      </c>
      <c r="R57" s="62">
        <v>9.0500000000000007</v>
      </c>
      <c r="S57" s="62"/>
      <c r="T57" s="64">
        <f t="shared" si="14"/>
        <v>15.05</v>
      </c>
      <c r="U57" s="62">
        <f>+E57+I57+M57+Q57</f>
        <v>24</v>
      </c>
      <c r="V57" s="62">
        <f>+F57+J57+N57+R57</f>
        <v>34.85</v>
      </c>
      <c r="W57" s="62">
        <f>+G57+K57+O57+S57</f>
        <v>0</v>
      </c>
      <c r="X57" s="65">
        <f>+H57+L57+P57+T57</f>
        <v>58.849999999999994</v>
      </c>
    </row>
    <row r="58" spans="1:24" s="1" customFormat="1" ht="15.75" outlineLevel="1">
      <c r="A58" s="14" t="s">
        <v>18</v>
      </c>
      <c r="B58" s="67" t="s">
        <v>74</v>
      </c>
      <c r="C58" s="193" t="s">
        <v>53</v>
      </c>
      <c r="D58" s="21" t="s">
        <v>62</v>
      </c>
      <c r="E58" s="62">
        <v>6</v>
      </c>
      <c r="F58" s="62">
        <v>9.8000000000000007</v>
      </c>
      <c r="G58" s="45"/>
      <c r="H58" s="64">
        <f t="shared" si="11"/>
        <v>15.8</v>
      </c>
      <c r="I58" s="62">
        <v>6</v>
      </c>
      <c r="J58" s="62">
        <v>8.6</v>
      </c>
      <c r="K58" s="62"/>
      <c r="L58" s="64">
        <f t="shared" si="12"/>
        <v>14.6</v>
      </c>
      <c r="M58" s="62">
        <v>6</v>
      </c>
      <c r="N58" s="62">
        <v>8</v>
      </c>
      <c r="O58" s="62"/>
      <c r="P58" s="64">
        <f t="shared" si="13"/>
        <v>14</v>
      </c>
      <c r="Q58" s="62">
        <v>6</v>
      </c>
      <c r="R58" s="62">
        <v>8.9</v>
      </c>
      <c r="S58" s="62"/>
      <c r="T58" s="64">
        <f t="shared" si="14"/>
        <v>14.9</v>
      </c>
      <c r="U58" s="62">
        <f t="shared" si="15"/>
        <v>24</v>
      </c>
      <c r="V58" s="62">
        <f t="shared" si="15"/>
        <v>35.299999999999997</v>
      </c>
      <c r="W58" s="62">
        <f t="shared" si="15"/>
        <v>0</v>
      </c>
      <c r="X58" s="65">
        <f t="shared" si="10"/>
        <v>59.3</v>
      </c>
    </row>
    <row r="59" spans="1:24" s="1" customFormat="1" ht="15.75" outlineLevel="1">
      <c r="A59" s="111" t="s">
        <v>33</v>
      </c>
      <c r="B59" s="67" t="s">
        <v>124</v>
      </c>
      <c r="C59" s="21" t="s">
        <v>53</v>
      </c>
      <c r="D59" s="21" t="s">
        <v>56</v>
      </c>
      <c r="E59" s="62">
        <v>6</v>
      </c>
      <c r="F59" s="62">
        <v>9.1</v>
      </c>
      <c r="G59" s="62"/>
      <c r="H59" s="64">
        <f t="shared" si="11"/>
        <v>15.1</v>
      </c>
      <c r="I59" s="62">
        <v>6</v>
      </c>
      <c r="J59" s="62">
        <v>9.1</v>
      </c>
      <c r="K59" s="62"/>
      <c r="L59" s="64">
        <f t="shared" si="12"/>
        <v>15.1</v>
      </c>
      <c r="M59" s="62">
        <v>6</v>
      </c>
      <c r="N59" s="62">
        <v>7.6</v>
      </c>
      <c r="O59" s="62"/>
      <c r="P59" s="64">
        <f t="shared" si="13"/>
        <v>13.6</v>
      </c>
      <c r="Q59" s="62">
        <v>6</v>
      </c>
      <c r="R59" s="62">
        <v>8.6</v>
      </c>
      <c r="S59" s="62"/>
      <c r="T59" s="64">
        <f t="shared" si="14"/>
        <v>14.6</v>
      </c>
      <c r="U59" s="62">
        <f t="shared" si="15"/>
        <v>24</v>
      </c>
      <c r="V59" s="62">
        <f t="shared" si="15"/>
        <v>34.4</v>
      </c>
      <c r="W59" s="62">
        <f t="shared" si="15"/>
        <v>0</v>
      </c>
      <c r="X59" s="65">
        <f t="shared" si="10"/>
        <v>58.4</v>
      </c>
    </row>
    <row r="60" spans="1:24" s="1" customFormat="1" ht="16.5" thickBot="1">
      <c r="A60" s="50"/>
      <c r="B60" s="40" t="s">
        <v>39</v>
      </c>
      <c r="C60" s="21" t="s">
        <v>53</v>
      </c>
      <c r="D60" s="110"/>
      <c r="E60" s="60"/>
      <c r="F60" s="60"/>
      <c r="G60" s="60"/>
      <c r="H60" s="63">
        <f>SUM(H54:H59)-SMALL(H54:H59,1)-SMALL(H54:H59,2)</f>
        <v>61.899999999999991</v>
      </c>
      <c r="I60" s="60"/>
      <c r="J60" s="60"/>
      <c r="K60" s="60"/>
      <c r="L60" s="63">
        <f>SUM(L54:L59)-SMALL(L54:L59,1)-SMALL(L54:L59,2)</f>
        <v>58.499999999999993</v>
      </c>
      <c r="M60" s="60"/>
      <c r="N60" s="60"/>
      <c r="O60" s="60"/>
      <c r="P60" s="63">
        <f>SUM(P54:P59)-SMALL(P54:P59,1)-SMALL(P54:P59,2)</f>
        <v>57.79999999999999</v>
      </c>
      <c r="Q60" s="60"/>
      <c r="R60" s="60"/>
      <c r="S60" s="60"/>
      <c r="T60" s="63">
        <f>SUM(T54:T59)-SMALL(T54:T59,1)-SMALL(T54:T59,2)</f>
        <v>60.300000000000004</v>
      </c>
      <c r="U60" s="61"/>
      <c r="V60" s="61"/>
      <c r="W60" s="61"/>
      <c r="X60" s="66">
        <f t="shared" si="10"/>
        <v>238.49999999999997</v>
      </c>
    </row>
    <row r="61" spans="1:24" s="1" customFormat="1" ht="16.5" thickTop="1">
      <c r="A61" s="14" t="s">
        <v>1</v>
      </c>
      <c r="B61" s="239" t="s">
        <v>151</v>
      </c>
      <c r="C61" s="188" t="s">
        <v>162</v>
      </c>
      <c r="D61" s="183" t="s">
        <v>56</v>
      </c>
      <c r="E61" s="62">
        <v>6</v>
      </c>
      <c r="F61" s="62">
        <v>8.3000000000000007</v>
      </c>
      <c r="G61" s="62"/>
      <c r="H61" s="64">
        <f t="shared" ref="H61:H66" si="16">+E61+F61-G61</f>
        <v>14.3</v>
      </c>
      <c r="I61" s="62">
        <v>6</v>
      </c>
      <c r="J61" s="62">
        <v>5.9</v>
      </c>
      <c r="K61" s="62"/>
      <c r="L61" s="64">
        <f t="shared" ref="L61:L66" si="17">+I61+J61-K61</f>
        <v>11.9</v>
      </c>
      <c r="M61" s="62">
        <v>5</v>
      </c>
      <c r="N61" s="62">
        <v>7.7</v>
      </c>
      <c r="O61" s="62"/>
      <c r="P61" s="64">
        <f t="shared" ref="P61:P66" si="18">+M61+N61-O61</f>
        <v>12.7</v>
      </c>
      <c r="Q61" s="62">
        <v>6</v>
      </c>
      <c r="R61" s="62">
        <v>7.6</v>
      </c>
      <c r="S61" s="62"/>
      <c r="T61" s="64">
        <f t="shared" ref="T61:T66" si="19">+Q61+R61-S61</f>
        <v>13.6</v>
      </c>
      <c r="U61" s="62">
        <f t="shared" ref="U61:W66" si="20">+E61+I61+M61+Q61</f>
        <v>23</v>
      </c>
      <c r="V61" s="62">
        <f t="shared" si="20"/>
        <v>29.5</v>
      </c>
      <c r="W61" s="62">
        <f t="shared" si="20"/>
        <v>0</v>
      </c>
      <c r="X61" s="65">
        <f t="shared" ref="X61:X66" si="21">+H61+L61+P61+T61</f>
        <v>52.500000000000007</v>
      </c>
    </row>
    <row r="62" spans="1:24" s="1" customFormat="1" ht="15.75">
      <c r="A62" s="14" t="s">
        <v>2</v>
      </c>
      <c r="B62" s="239" t="s">
        <v>81</v>
      </c>
      <c r="C62" s="188" t="s">
        <v>162</v>
      </c>
      <c r="D62" s="183" t="s">
        <v>64</v>
      </c>
      <c r="E62" s="62">
        <v>6</v>
      </c>
      <c r="F62" s="62">
        <v>9.5</v>
      </c>
      <c r="G62" s="62"/>
      <c r="H62" s="64">
        <f t="shared" si="16"/>
        <v>15.5</v>
      </c>
      <c r="I62" s="62">
        <v>6</v>
      </c>
      <c r="J62" s="62">
        <v>7.7</v>
      </c>
      <c r="K62" s="62"/>
      <c r="L62" s="64">
        <f t="shared" si="17"/>
        <v>13.7</v>
      </c>
      <c r="M62" s="62">
        <v>6</v>
      </c>
      <c r="N62" s="62">
        <v>9.1999999999999993</v>
      </c>
      <c r="O62" s="62"/>
      <c r="P62" s="64">
        <f t="shared" si="18"/>
        <v>15.2</v>
      </c>
      <c r="Q62" s="62">
        <v>6</v>
      </c>
      <c r="R62" s="62">
        <v>9.4499999999999993</v>
      </c>
      <c r="S62" s="62"/>
      <c r="T62" s="64">
        <f t="shared" si="19"/>
        <v>15.45</v>
      </c>
      <c r="U62" s="62">
        <f t="shared" si="20"/>
        <v>24</v>
      </c>
      <c r="V62" s="62">
        <f t="shared" si="20"/>
        <v>35.849999999999994</v>
      </c>
      <c r="W62" s="62">
        <f t="shared" si="20"/>
        <v>0</v>
      </c>
      <c r="X62" s="65">
        <f t="shared" si="21"/>
        <v>59.849999999999994</v>
      </c>
    </row>
    <row r="63" spans="1:24" s="1" customFormat="1" ht="15.75">
      <c r="A63" s="14" t="s">
        <v>3</v>
      </c>
      <c r="B63" s="239" t="s">
        <v>152</v>
      </c>
      <c r="C63" s="188" t="s">
        <v>162</v>
      </c>
      <c r="D63" s="183" t="s">
        <v>56</v>
      </c>
      <c r="E63" s="62">
        <v>6</v>
      </c>
      <c r="F63" s="62">
        <v>9.1999999999999993</v>
      </c>
      <c r="G63" s="62"/>
      <c r="H63" s="64">
        <f t="shared" si="16"/>
        <v>15.2</v>
      </c>
      <c r="I63" s="62">
        <v>6</v>
      </c>
      <c r="J63" s="62">
        <v>7.1</v>
      </c>
      <c r="K63" s="62"/>
      <c r="L63" s="64">
        <f t="shared" si="17"/>
        <v>13.1</v>
      </c>
      <c r="M63" s="62">
        <v>6</v>
      </c>
      <c r="N63" s="62">
        <v>8.5</v>
      </c>
      <c r="O63" s="62"/>
      <c r="P63" s="64">
        <f t="shared" si="18"/>
        <v>14.5</v>
      </c>
      <c r="Q63" s="62">
        <v>6</v>
      </c>
      <c r="R63" s="62">
        <v>9.1999999999999993</v>
      </c>
      <c r="S63" s="62"/>
      <c r="T63" s="64">
        <f t="shared" si="19"/>
        <v>15.2</v>
      </c>
      <c r="U63" s="62">
        <f>+E63+I63+M63+Q63</f>
        <v>24</v>
      </c>
      <c r="V63" s="62">
        <f>+F63+J63+N63+R63</f>
        <v>34</v>
      </c>
      <c r="W63" s="62">
        <f>+G63+K63+O63+S63</f>
        <v>0</v>
      </c>
      <c r="X63" s="65">
        <f>+H63+L63+P63+T63</f>
        <v>58</v>
      </c>
    </row>
    <row r="64" spans="1:24" s="1" customFormat="1" ht="15.75">
      <c r="A64" s="14" t="s">
        <v>4</v>
      </c>
      <c r="B64" s="239" t="s">
        <v>153</v>
      </c>
      <c r="C64" s="188" t="s">
        <v>162</v>
      </c>
      <c r="D64" s="183" t="s">
        <v>62</v>
      </c>
      <c r="E64" s="62">
        <v>6</v>
      </c>
      <c r="F64" s="62">
        <v>8.5</v>
      </c>
      <c r="G64" s="62"/>
      <c r="H64" s="64">
        <f t="shared" si="16"/>
        <v>14.5</v>
      </c>
      <c r="I64" s="62">
        <v>6</v>
      </c>
      <c r="J64" s="62">
        <v>7</v>
      </c>
      <c r="K64" s="62"/>
      <c r="L64" s="64">
        <f t="shared" si="17"/>
        <v>13</v>
      </c>
      <c r="M64" s="62">
        <v>6</v>
      </c>
      <c r="N64" s="62">
        <v>8.8000000000000007</v>
      </c>
      <c r="O64" s="62"/>
      <c r="P64" s="64">
        <f t="shared" si="18"/>
        <v>14.8</v>
      </c>
      <c r="Q64" s="62">
        <v>6</v>
      </c>
      <c r="R64" s="62">
        <v>8.6</v>
      </c>
      <c r="S64" s="62"/>
      <c r="T64" s="64">
        <f t="shared" si="19"/>
        <v>14.6</v>
      </c>
      <c r="U64" s="62">
        <f t="shared" si="20"/>
        <v>24</v>
      </c>
      <c r="V64" s="62">
        <f t="shared" si="20"/>
        <v>32.9</v>
      </c>
      <c r="W64" s="62">
        <f t="shared" si="20"/>
        <v>0</v>
      </c>
      <c r="X64" s="65">
        <f t="shared" si="21"/>
        <v>56.9</v>
      </c>
    </row>
    <row r="65" spans="1:24" s="1" customFormat="1" ht="15.75" outlineLevel="1">
      <c r="A65" s="14" t="s">
        <v>18</v>
      </c>
      <c r="B65" s="67" t="s">
        <v>140</v>
      </c>
      <c r="C65" s="188" t="s">
        <v>162</v>
      </c>
      <c r="D65" s="183" t="s">
        <v>64</v>
      </c>
      <c r="E65" s="62">
        <v>6</v>
      </c>
      <c r="F65" s="62">
        <v>8.6</v>
      </c>
      <c r="G65" s="62"/>
      <c r="H65" s="64">
        <f t="shared" si="16"/>
        <v>14.6</v>
      </c>
      <c r="I65" s="62">
        <v>6</v>
      </c>
      <c r="J65" s="62">
        <v>8.1</v>
      </c>
      <c r="K65" s="62"/>
      <c r="L65" s="64">
        <f t="shared" si="17"/>
        <v>14.1</v>
      </c>
      <c r="M65" s="62">
        <v>6</v>
      </c>
      <c r="N65" s="62">
        <v>8.6999999999999993</v>
      </c>
      <c r="O65" s="62"/>
      <c r="P65" s="64">
        <f t="shared" si="18"/>
        <v>14.7</v>
      </c>
      <c r="Q65" s="62">
        <v>6</v>
      </c>
      <c r="R65" s="62">
        <v>9.4</v>
      </c>
      <c r="S65" s="62"/>
      <c r="T65" s="64">
        <f t="shared" si="19"/>
        <v>15.4</v>
      </c>
      <c r="U65" s="62">
        <f t="shared" si="20"/>
        <v>24</v>
      </c>
      <c r="V65" s="62">
        <f t="shared" si="20"/>
        <v>34.799999999999997</v>
      </c>
      <c r="W65" s="62">
        <f t="shared" si="20"/>
        <v>0</v>
      </c>
      <c r="X65" s="65">
        <f t="shared" si="21"/>
        <v>58.8</v>
      </c>
    </row>
    <row r="66" spans="1:24" s="1" customFormat="1" ht="15.75" outlineLevel="1">
      <c r="A66" s="111" t="s">
        <v>33</v>
      </c>
      <c r="B66" s="67" t="s">
        <v>125</v>
      </c>
      <c r="C66" s="188" t="s">
        <v>162</v>
      </c>
      <c r="D66" s="183" t="s">
        <v>109</v>
      </c>
      <c r="E66" s="62">
        <v>6</v>
      </c>
      <c r="F66" s="62">
        <v>9.1999999999999993</v>
      </c>
      <c r="G66" s="62"/>
      <c r="H66" s="64">
        <f t="shared" si="16"/>
        <v>15.2</v>
      </c>
      <c r="I66" s="62">
        <v>6</v>
      </c>
      <c r="J66" s="62">
        <v>8.1999999999999993</v>
      </c>
      <c r="K66" s="62"/>
      <c r="L66" s="64">
        <f t="shared" si="17"/>
        <v>14.2</v>
      </c>
      <c r="M66" s="62">
        <v>6</v>
      </c>
      <c r="N66" s="62">
        <v>9.4</v>
      </c>
      <c r="O66" s="62"/>
      <c r="P66" s="64">
        <f t="shared" si="18"/>
        <v>15.4</v>
      </c>
      <c r="Q66" s="62">
        <v>6</v>
      </c>
      <c r="R66" s="62">
        <v>9.4499999999999993</v>
      </c>
      <c r="S66" s="62"/>
      <c r="T66" s="64">
        <f t="shared" si="19"/>
        <v>15.45</v>
      </c>
      <c r="U66" s="62">
        <f t="shared" si="20"/>
        <v>24</v>
      </c>
      <c r="V66" s="62">
        <f t="shared" si="20"/>
        <v>36.25</v>
      </c>
      <c r="W66" s="62">
        <f t="shared" si="20"/>
        <v>0</v>
      </c>
      <c r="X66" s="65">
        <f t="shared" si="21"/>
        <v>60.25</v>
      </c>
    </row>
    <row r="67" spans="1:24" s="1" customFormat="1" ht="16.5" thickBot="1">
      <c r="A67" s="104"/>
      <c r="B67" s="40" t="s">
        <v>39</v>
      </c>
      <c r="C67" s="188" t="s">
        <v>162</v>
      </c>
      <c r="D67" s="110"/>
      <c r="E67" s="60"/>
      <c r="F67" s="60"/>
      <c r="G67" s="60"/>
      <c r="H67" s="63">
        <f>SUM(H61:H66)-SMALL(H61:H66,1)-SMALL(H61:H66,2)</f>
        <v>60.5</v>
      </c>
      <c r="I67" s="60"/>
      <c r="J67" s="60"/>
      <c r="K67" s="60"/>
      <c r="L67" s="63">
        <f>SUM(L61:L66)-SMALL(L61:L66,1)-SMALL(L61:L66,2)</f>
        <v>55.099999999999994</v>
      </c>
      <c r="M67" s="60"/>
      <c r="N67" s="60"/>
      <c r="O67" s="60"/>
      <c r="P67" s="63">
        <f>SUM(P61:P66)-SMALL(P61:P66,1)-SMALL(P61:P66,2)</f>
        <v>60.100000000000009</v>
      </c>
      <c r="Q67" s="60"/>
      <c r="R67" s="60"/>
      <c r="S67" s="60"/>
      <c r="T67" s="63">
        <f>SUM(T61:T66)-SMALL(T61:T66,1)-SMALL(T61:T66,2)</f>
        <v>61.500000000000007</v>
      </c>
      <c r="U67" s="61"/>
      <c r="V67" s="61"/>
      <c r="W67" s="61"/>
      <c r="X67" s="66">
        <f>+H67+L67+P67+T67</f>
        <v>237.2</v>
      </c>
    </row>
    <row r="68" spans="1:24" ht="16.5" thickTop="1">
      <c r="A68" s="14" t="s">
        <v>1</v>
      </c>
      <c r="B68" s="67" t="s">
        <v>154</v>
      </c>
      <c r="C68" s="188" t="s">
        <v>84</v>
      </c>
      <c r="D68" s="183" t="s">
        <v>56</v>
      </c>
      <c r="E68" s="62">
        <v>6</v>
      </c>
      <c r="F68" s="62">
        <v>7.3</v>
      </c>
      <c r="G68" s="62"/>
      <c r="H68" s="64">
        <f t="shared" ref="H68:H73" si="22">+E68+F68-G68</f>
        <v>13.3</v>
      </c>
      <c r="I68" s="62">
        <v>4</v>
      </c>
      <c r="J68" s="62">
        <v>5.5</v>
      </c>
      <c r="K68" s="62"/>
      <c r="L68" s="64">
        <f t="shared" ref="L68:L73" si="23">+I68+J68-K68</f>
        <v>9.5</v>
      </c>
      <c r="M68" s="62">
        <v>5</v>
      </c>
      <c r="N68" s="62">
        <v>4.8</v>
      </c>
      <c r="O68" s="62"/>
      <c r="P68" s="64">
        <f t="shared" ref="P68:P73" si="24">+M68+N68-O68</f>
        <v>9.8000000000000007</v>
      </c>
      <c r="Q68" s="62">
        <v>6</v>
      </c>
      <c r="R68" s="62">
        <v>7.7</v>
      </c>
      <c r="S68" s="62"/>
      <c r="T68" s="64">
        <f t="shared" ref="T68:T73" si="25">+Q68+R68-S68</f>
        <v>13.7</v>
      </c>
      <c r="U68" s="62">
        <f t="shared" ref="U68:U73" si="26">+E68+I68+M68+Q68</f>
        <v>21</v>
      </c>
      <c r="V68" s="62">
        <f t="shared" ref="V68:V73" si="27">+F68+J68+N68+R68</f>
        <v>25.3</v>
      </c>
      <c r="W68" s="62">
        <f t="shared" ref="W68:W73" si="28">+G68+K68+O68+S68</f>
        <v>0</v>
      </c>
      <c r="X68" s="65">
        <f t="shared" ref="X68:X74" si="29">+H68+L68+P68+T68</f>
        <v>46.3</v>
      </c>
    </row>
    <row r="69" spans="1:24" ht="15.75">
      <c r="A69" s="14" t="s">
        <v>2</v>
      </c>
      <c r="B69" s="67" t="s">
        <v>155</v>
      </c>
      <c r="C69" s="22" t="s">
        <v>84</v>
      </c>
      <c r="D69" s="183" t="s">
        <v>64</v>
      </c>
      <c r="E69" s="62">
        <v>6</v>
      </c>
      <c r="F69" s="62">
        <v>7.1</v>
      </c>
      <c r="G69" s="62"/>
      <c r="H69" s="64">
        <f t="shared" si="22"/>
        <v>13.1</v>
      </c>
      <c r="I69" s="62">
        <v>4</v>
      </c>
      <c r="J69" s="62">
        <v>6.7</v>
      </c>
      <c r="K69" s="62"/>
      <c r="L69" s="64">
        <f t="shared" si="23"/>
        <v>10.7</v>
      </c>
      <c r="M69" s="62">
        <v>6</v>
      </c>
      <c r="N69" s="62">
        <v>5.8</v>
      </c>
      <c r="O69" s="62"/>
      <c r="P69" s="64">
        <f t="shared" si="24"/>
        <v>11.8</v>
      </c>
      <c r="Q69" s="62">
        <v>4</v>
      </c>
      <c r="R69" s="62">
        <v>7.9</v>
      </c>
      <c r="S69" s="62"/>
      <c r="T69" s="64">
        <f t="shared" si="25"/>
        <v>11.9</v>
      </c>
      <c r="U69" s="62">
        <f t="shared" si="26"/>
        <v>20</v>
      </c>
      <c r="V69" s="62">
        <f t="shared" si="27"/>
        <v>27.5</v>
      </c>
      <c r="W69" s="62">
        <f t="shared" si="28"/>
        <v>0</v>
      </c>
      <c r="X69" s="65">
        <f t="shared" si="29"/>
        <v>47.499999999999993</v>
      </c>
    </row>
    <row r="70" spans="1:24" ht="15.75">
      <c r="A70" s="14" t="s">
        <v>3</v>
      </c>
      <c r="B70" s="67" t="s">
        <v>156</v>
      </c>
      <c r="C70" s="22" t="s">
        <v>84</v>
      </c>
      <c r="D70" s="183" t="s">
        <v>64</v>
      </c>
      <c r="E70" s="62">
        <v>3</v>
      </c>
      <c r="F70" s="62">
        <v>8</v>
      </c>
      <c r="G70" s="62"/>
      <c r="H70" s="64">
        <f t="shared" si="22"/>
        <v>11</v>
      </c>
      <c r="I70" s="62">
        <v>2.5</v>
      </c>
      <c r="J70" s="62">
        <v>5.3</v>
      </c>
      <c r="K70" s="62"/>
      <c r="L70" s="64">
        <f t="shared" si="23"/>
        <v>7.8</v>
      </c>
      <c r="M70" s="62">
        <v>3</v>
      </c>
      <c r="N70" s="62">
        <v>4.5</v>
      </c>
      <c r="O70" s="62"/>
      <c r="P70" s="64">
        <f t="shared" si="24"/>
        <v>7.5</v>
      </c>
      <c r="Q70" s="62">
        <v>4.5</v>
      </c>
      <c r="R70" s="62">
        <v>7.3</v>
      </c>
      <c r="S70" s="62"/>
      <c r="T70" s="64">
        <f t="shared" si="25"/>
        <v>11.8</v>
      </c>
      <c r="U70" s="62">
        <f t="shared" si="26"/>
        <v>13</v>
      </c>
      <c r="V70" s="62">
        <f t="shared" si="27"/>
        <v>25.1</v>
      </c>
      <c r="W70" s="62">
        <f t="shared" si="28"/>
        <v>0</v>
      </c>
      <c r="X70" s="65">
        <f t="shared" si="29"/>
        <v>38.1</v>
      </c>
    </row>
    <row r="71" spans="1:24" ht="15.75">
      <c r="A71" s="14" t="s">
        <v>4</v>
      </c>
      <c r="B71" s="67" t="s">
        <v>157</v>
      </c>
      <c r="C71" s="22" t="s">
        <v>84</v>
      </c>
      <c r="D71" s="183" t="s">
        <v>62</v>
      </c>
      <c r="E71" s="62">
        <v>6</v>
      </c>
      <c r="F71" s="62">
        <v>7.9</v>
      </c>
      <c r="G71" s="62"/>
      <c r="H71" s="64">
        <f t="shared" si="22"/>
        <v>13.9</v>
      </c>
      <c r="I71" s="62">
        <v>2.5</v>
      </c>
      <c r="J71" s="62">
        <v>5.7</v>
      </c>
      <c r="K71" s="62"/>
      <c r="L71" s="64">
        <f t="shared" si="23"/>
        <v>8.1999999999999993</v>
      </c>
      <c r="M71" s="62">
        <v>5</v>
      </c>
      <c r="N71" s="62">
        <v>7.9</v>
      </c>
      <c r="O71" s="62"/>
      <c r="P71" s="64">
        <f t="shared" si="24"/>
        <v>12.9</v>
      </c>
      <c r="Q71" s="62">
        <v>4.5</v>
      </c>
      <c r="R71" s="62">
        <v>8</v>
      </c>
      <c r="S71" s="62"/>
      <c r="T71" s="64">
        <f t="shared" si="25"/>
        <v>12.5</v>
      </c>
      <c r="U71" s="62">
        <f t="shared" si="26"/>
        <v>18</v>
      </c>
      <c r="V71" s="62">
        <f t="shared" si="27"/>
        <v>29.5</v>
      </c>
      <c r="W71" s="62">
        <f t="shared" si="28"/>
        <v>0</v>
      </c>
      <c r="X71" s="65">
        <f t="shared" si="29"/>
        <v>47.5</v>
      </c>
    </row>
    <row r="72" spans="1:24" ht="15.75" outlineLevel="1">
      <c r="A72" s="14" t="s">
        <v>18</v>
      </c>
      <c r="B72" s="192" t="s">
        <v>158</v>
      </c>
      <c r="C72" s="22" t="s">
        <v>84</v>
      </c>
      <c r="D72" s="184" t="s">
        <v>64</v>
      </c>
      <c r="E72" s="62">
        <v>6</v>
      </c>
      <c r="F72" s="62">
        <v>8.1999999999999993</v>
      </c>
      <c r="G72" s="62"/>
      <c r="H72" s="64">
        <f t="shared" si="22"/>
        <v>14.2</v>
      </c>
      <c r="I72" s="62">
        <v>4</v>
      </c>
      <c r="J72" s="62">
        <v>7.2</v>
      </c>
      <c r="K72" s="62"/>
      <c r="L72" s="64">
        <f t="shared" si="23"/>
        <v>11.2</v>
      </c>
      <c r="M72" s="62">
        <v>3</v>
      </c>
      <c r="N72" s="62">
        <v>7</v>
      </c>
      <c r="O72" s="62"/>
      <c r="P72" s="64">
        <f t="shared" si="24"/>
        <v>10</v>
      </c>
      <c r="Q72" s="62">
        <v>6</v>
      </c>
      <c r="R72" s="62">
        <v>7.6</v>
      </c>
      <c r="S72" s="62"/>
      <c r="T72" s="64">
        <f t="shared" si="25"/>
        <v>13.6</v>
      </c>
      <c r="U72" s="62">
        <f t="shared" si="26"/>
        <v>19</v>
      </c>
      <c r="V72" s="62">
        <f t="shared" si="27"/>
        <v>30</v>
      </c>
      <c r="W72" s="62">
        <f t="shared" si="28"/>
        <v>0</v>
      </c>
      <c r="X72" s="65">
        <f t="shared" si="29"/>
        <v>49</v>
      </c>
    </row>
    <row r="73" spans="1:24" ht="15.75" hidden="1" outlineLevel="1">
      <c r="A73" s="111" t="s">
        <v>33</v>
      </c>
      <c r="B73" s="67"/>
      <c r="C73" s="22" t="s">
        <v>84</v>
      </c>
      <c r="D73" s="183"/>
      <c r="E73" s="62"/>
      <c r="F73" s="62"/>
      <c r="G73" s="62"/>
      <c r="H73" s="64">
        <f t="shared" si="22"/>
        <v>0</v>
      </c>
      <c r="I73" s="62"/>
      <c r="J73" s="62"/>
      <c r="K73" s="62"/>
      <c r="L73" s="64">
        <f t="shared" si="23"/>
        <v>0</v>
      </c>
      <c r="M73" s="62"/>
      <c r="N73" s="62"/>
      <c r="O73" s="62"/>
      <c r="P73" s="64">
        <f t="shared" si="24"/>
        <v>0</v>
      </c>
      <c r="Q73" s="62"/>
      <c r="R73" s="62"/>
      <c r="S73" s="62"/>
      <c r="T73" s="64">
        <f t="shared" si="25"/>
        <v>0</v>
      </c>
      <c r="U73" s="62">
        <f t="shared" si="26"/>
        <v>0</v>
      </c>
      <c r="V73" s="62">
        <f t="shared" si="27"/>
        <v>0</v>
      </c>
      <c r="W73" s="62">
        <f t="shared" si="28"/>
        <v>0</v>
      </c>
      <c r="X73" s="65">
        <f t="shared" si="29"/>
        <v>0</v>
      </c>
    </row>
    <row r="74" spans="1:24" ht="16.5" collapsed="1" thickBot="1">
      <c r="A74" s="104"/>
      <c r="B74" s="40" t="s">
        <v>39</v>
      </c>
      <c r="C74" s="22" t="s">
        <v>84</v>
      </c>
      <c r="D74" s="110"/>
      <c r="E74" s="60"/>
      <c r="F74" s="60"/>
      <c r="G74" s="60"/>
      <c r="H74" s="63">
        <f>SUM(H68:H73)-SMALL(H68:H73,1)-SMALL(H68:H73,2)</f>
        <v>54.5</v>
      </c>
      <c r="I74" s="60"/>
      <c r="J74" s="60"/>
      <c r="K74" s="60"/>
      <c r="L74" s="63">
        <f>SUM(L68:L73)-SMALL(L68:L73,1)-SMALL(L68:L73,2)</f>
        <v>39.600000000000009</v>
      </c>
      <c r="M74" s="60"/>
      <c r="N74" s="60"/>
      <c r="O74" s="60"/>
      <c r="P74" s="63">
        <f>SUM(P68:P73)-SMALL(P68:P73,1)-SMALL(P68:P73,2)</f>
        <v>44.5</v>
      </c>
      <c r="Q74" s="60"/>
      <c r="R74" s="60"/>
      <c r="S74" s="60"/>
      <c r="T74" s="63">
        <f>SUM(T68:T73)-SMALL(T68:T73,1)-SMALL(T68:T73,2)</f>
        <v>51.7</v>
      </c>
      <c r="U74" s="61"/>
      <c r="V74" s="61"/>
      <c r="W74" s="61"/>
      <c r="X74" s="66">
        <f t="shared" si="29"/>
        <v>190.3</v>
      </c>
    </row>
    <row r="75" spans="1:24" ht="16.5" hidden="1" thickTop="1">
      <c r="A75" s="14" t="s">
        <v>1</v>
      </c>
      <c r="B75" s="67"/>
      <c r="C75" s="188"/>
      <c r="D75" s="183"/>
      <c r="E75" s="62"/>
      <c r="F75" s="62"/>
      <c r="G75" s="62"/>
      <c r="H75" s="64">
        <f t="shared" ref="H75:H80" si="30">+E75+F75-G75</f>
        <v>0</v>
      </c>
      <c r="I75" s="62"/>
      <c r="J75" s="62"/>
      <c r="K75" s="62"/>
      <c r="L75" s="64">
        <f t="shared" ref="L75:L80" si="31">+I75+J75-K75</f>
        <v>0</v>
      </c>
      <c r="M75" s="62"/>
      <c r="N75" s="62"/>
      <c r="O75" s="62"/>
      <c r="P75" s="64">
        <f t="shared" ref="P75:P80" si="32">+M75+N75-O75</f>
        <v>0</v>
      </c>
      <c r="Q75" s="62"/>
      <c r="R75" s="62"/>
      <c r="S75" s="62"/>
      <c r="T75" s="64">
        <f t="shared" ref="T75:T80" si="33">+Q75+R75-S75</f>
        <v>0</v>
      </c>
      <c r="U75" s="62">
        <f t="shared" ref="U75:U80" si="34">+E75+I75+M75+Q75</f>
        <v>0</v>
      </c>
      <c r="V75" s="62">
        <f t="shared" ref="V75:V80" si="35">+F75+J75+N75+R75</f>
        <v>0</v>
      </c>
      <c r="W75" s="62">
        <f t="shared" ref="W75:W80" si="36">+G75+K75+O75+S75</f>
        <v>0</v>
      </c>
      <c r="X75" s="65">
        <f t="shared" ref="X75:X88" si="37">+H75+L75+P75+T75</f>
        <v>0</v>
      </c>
    </row>
    <row r="76" spans="1:24" ht="15.75" hidden="1">
      <c r="A76" s="14" t="s">
        <v>2</v>
      </c>
      <c r="B76" s="67"/>
      <c r="C76" s="22"/>
      <c r="D76" s="183"/>
      <c r="E76" s="62"/>
      <c r="F76" s="62"/>
      <c r="G76" s="62"/>
      <c r="H76" s="64">
        <f t="shared" si="30"/>
        <v>0</v>
      </c>
      <c r="I76" s="62"/>
      <c r="J76" s="62"/>
      <c r="K76" s="62"/>
      <c r="L76" s="64">
        <f t="shared" si="31"/>
        <v>0</v>
      </c>
      <c r="M76" s="62"/>
      <c r="N76" s="62"/>
      <c r="O76" s="62"/>
      <c r="P76" s="64">
        <f t="shared" si="32"/>
        <v>0</v>
      </c>
      <c r="Q76" s="62"/>
      <c r="R76" s="62"/>
      <c r="S76" s="62"/>
      <c r="T76" s="64">
        <f t="shared" si="33"/>
        <v>0</v>
      </c>
      <c r="U76" s="62">
        <f t="shared" si="34"/>
        <v>0</v>
      </c>
      <c r="V76" s="62">
        <f t="shared" si="35"/>
        <v>0</v>
      </c>
      <c r="W76" s="62">
        <f t="shared" si="36"/>
        <v>0</v>
      </c>
      <c r="X76" s="65">
        <f t="shared" si="37"/>
        <v>0</v>
      </c>
    </row>
    <row r="77" spans="1:24" ht="15.75" hidden="1">
      <c r="A77" s="14" t="s">
        <v>3</v>
      </c>
      <c r="B77" s="67"/>
      <c r="C77" s="22"/>
      <c r="D77" s="183"/>
      <c r="E77" s="62"/>
      <c r="F77" s="62"/>
      <c r="G77" s="62"/>
      <c r="H77" s="64">
        <f t="shared" si="30"/>
        <v>0</v>
      </c>
      <c r="I77" s="62"/>
      <c r="J77" s="62"/>
      <c r="K77" s="62"/>
      <c r="L77" s="64">
        <f t="shared" si="31"/>
        <v>0</v>
      </c>
      <c r="M77" s="62"/>
      <c r="N77" s="62"/>
      <c r="O77" s="62"/>
      <c r="P77" s="64">
        <f t="shared" si="32"/>
        <v>0</v>
      </c>
      <c r="Q77" s="62"/>
      <c r="R77" s="62"/>
      <c r="S77" s="62"/>
      <c r="T77" s="64">
        <f t="shared" si="33"/>
        <v>0</v>
      </c>
      <c r="U77" s="62">
        <f t="shared" si="34"/>
        <v>0</v>
      </c>
      <c r="V77" s="62">
        <f t="shared" si="35"/>
        <v>0</v>
      </c>
      <c r="W77" s="62">
        <f t="shared" si="36"/>
        <v>0</v>
      </c>
      <c r="X77" s="65">
        <f t="shared" si="37"/>
        <v>0</v>
      </c>
    </row>
    <row r="78" spans="1:24" ht="15.75" hidden="1">
      <c r="A78" s="14" t="s">
        <v>4</v>
      </c>
      <c r="B78" s="67"/>
      <c r="C78" s="22"/>
      <c r="D78" s="183"/>
      <c r="E78" s="62"/>
      <c r="F78" s="62"/>
      <c r="G78" s="62"/>
      <c r="H78" s="64">
        <f t="shared" si="30"/>
        <v>0</v>
      </c>
      <c r="I78" s="62"/>
      <c r="J78" s="62"/>
      <c r="K78" s="62"/>
      <c r="L78" s="64">
        <f t="shared" si="31"/>
        <v>0</v>
      </c>
      <c r="M78" s="62"/>
      <c r="N78" s="62"/>
      <c r="O78" s="62"/>
      <c r="P78" s="64">
        <f t="shared" si="32"/>
        <v>0</v>
      </c>
      <c r="Q78" s="62"/>
      <c r="R78" s="62"/>
      <c r="S78" s="62"/>
      <c r="T78" s="64">
        <f t="shared" si="33"/>
        <v>0</v>
      </c>
      <c r="U78" s="62">
        <f t="shared" si="34"/>
        <v>0</v>
      </c>
      <c r="V78" s="62">
        <f t="shared" si="35"/>
        <v>0</v>
      </c>
      <c r="W78" s="62">
        <f t="shared" si="36"/>
        <v>0</v>
      </c>
      <c r="X78" s="65">
        <f t="shared" si="37"/>
        <v>0</v>
      </c>
    </row>
    <row r="79" spans="1:24" ht="15.75" hidden="1" outlineLevel="1">
      <c r="A79" s="14" t="s">
        <v>18</v>
      </c>
      <c r="B79" s="67"/>
      <c r="C79" s="22"/>
      <c r="D79" s="183"/>
      <c r="E79" s="62"/>
      <c r="F79" s="62"/>
      <c r="G79" s="62"/>
      <c r="H79" s="64">
        <f t="shared" si="30"/>
        <v>0</v>
      </c>
      <c r="I79" s="62"/>
      <c r="J79" s="62"/>
      <c r="K79" s="62"/>
      <c r="L79" s="64">
        <f t="shared" si="31"/>
        <v>0</v>
      </c>
      <c r="M79" s="62"/>
      <c r="N79" s="62"/>
      <c r="O79" s="62"/>
      <c r="P79" s="64">
        <f t="shared" si="32"/>
        <v>0</v>
      </c>
      <c r="Q79" s="62"/>
      <c r="R79" s="62"/>
      <c r="S79" s="62"/>
      <c r="T79" s="64">
        <f t="shared" si="33"/>
        <v>0</v>
      </c>
      <c r="U79" s="62">
        <f t="shared" si="34"/>
        <v>0</v>
      </c>
      <c r="V79" s="62">
        <f t="shared" si="35"/>
        <v>0</v>
      </c>
      <c r="W79" s="62">
        <f t="shared" si="36"/>
        <v>0</v>
      </c>
      <c r="X79" s="65">
        <f t="shared" si="37"/>
        <v>0</v>
      </c>
    </row>
    <row r="80" spans="1:24" ht="15.75" hidden="1" outlineLevel="1">
      <c r="A80" s="111" t="s">
        <v>33</v>
      </c>
      <c r="B80" s="67"/>
      <c r="C80" s="22"/>
      <c r="D80" s="183"/>
      <c r="E80" s="62"/>
      <c r="F80" s="62"/>
      <c r="G80" s="62"/>
      <c r="H80" s="64">
        <f t="shared" si="30"/>
        <v>0</v>
      </c>
      <c r="I80" s="62"/>
      <c r="J80" s="62"/>
      <c r="K80" s="62"/>
      <c r="L80" s="64">
        <f t="shared" si="31"/>
        <v>0</v>
      </c>
      <c r="M80" s="62"/>
      <c r="N80" s="62"/>
      <c r="O80" s="62"/>
      <c r="P80" s="64">
        <f t="shared" si="32"/>
        <v>0</v>
      </c>
      <c r="Q80" s="62"/>
      <c r="R80" s="62"/>
      <c r="S80" s="62"/>
      <c r="T80" s="64">
        <f t="shared" si="33"/>
        <v>0</v>
      </c>
      <c r="U80" s="62">
        <f t="shared" si="34"/>
        <v>0</v>
      </c>
      <c r="V80" s="62">
        <f t="shared" si="35"/>
        <v>0</v>
      </c>
      <c r="W80" s="62">
        <f t="shared" si="36"/>
        <v>0</v>
      </c>
      <c r="X80" s="65">
        <f t="shared" si="37"/>
        <v>0</v>
      </c>
    </row>
    <row r="81" spans="1:24" ht="16.5" hidden="1" thickBot="1">
      <c r="A81" s="104"/>
      <c r="B81" s="40" t="s">
        <v>39</v>
      </c>
      <c r="C81" s="105" t="s">
        <v>91</v>
      </c>
      <c r="D81" s="110"/>
      <c r="E81" s="60"/>
      <c r="F81" s="60"/>
      <c r="G81" s="60"/>
      <c r="H81" s="63">
        <f>SUM(H75:H80)-SMALL(H75:H80,1)-SMALL(H75:H80,2)</f>
        <v>0</v>
      </c>
      <c r="I81" s="60"/>
      <c r="J81" s="60"/>
      <c r="K81" s="60"/>
      <c r="L81" s="63">
        <f>SUM(L75:L80)-SMALL(L75:L80,1)-SMALL(L75:L80,2)</f>
        <v>0</v>
      </c>
      <c r="M81" s="60"/>
      <c r="N81" s="60"/>
      <c r="O81" s="60"/>
      <c r="P81" s="63">
        <f>SUM(P75:P80)-SMALL(P75:P80,1)-SMALL(P75:P80,2)</f>
        <v>0</v>
      </c>
      <c r="Q81" s="60"/>
      <c r="R81" s="60"/>
      <c r="S81" s="60"/>
      <c r="T81" s="63">
        <f>SUM(T75:T80)-SMALL(T75:T80,1)-SMALL(T75:T80,2)</f>
        <v>0</v>
      </c>
      <c r="U81" s="61"/>
      <c r="V81" s="61"/>
      <c r="W81" s="61"/>
      <c r="X81" s="66">
        <f t="shared" si="37"/>
        <v>0</v>
      </c>
    </row>
    <row r="82" spans="1:24" ht="16.5" hidden="1" thickTop="1">
      <c r="A82" s="14" t="s">
        <v>1</v>
      </c>
      <c r="B82" s="67"/>
      <c r="C82" s="188"/>
      <c r="D82" s="183"/>
      <c r="E82" s="62"/>
      <c r="F82" s="62"/>
      <c r="G82" s="62"/>
      <c r="H82" s="64">
        <f t="shared" ref="H82:H87" si="38">+E82+F82-G82</f>
        <v>0</v>
      </c>
      <c r="I82" s="62"/>
      <c r="J82" s="62"/>
      <c r="K82" s="62"/>
      <c r="L82" s="64">
        <f t="shared" ref="L82:L87" si="39">+I82+J82-K82</f>
        <v>0</v>
      </c>
      <c r="M82" s="62"/>
      <c r="N82" s="62"/>
      <c r="O82" s="62"/>
      <c r="P82" s="64">
        <f t="shared" ref="P82:P87" si="40">+M82+N82-O82</f>
        <v>0</v>
      </c>
      <c r="Q82" s="62"/>
      <c r="R82" s="62">
        <v>8.5</v>
      </c>
      <c r="S82" s="62"/>
      <c r="T82" s="64">
        <f t="shared" ref="T82:T87" si="41">+Q82+R82-S82</f>
        <v>8.5</v>
      </c>
      <c r="U82" s="62">
        <f t="shared" ref="U82:U87" si="42">+E82+I82+M82+Q82</f>
        <v>0</v>
      </c>
      <c r="V82" s="62">
        <f t="shared" ref="V82:V87" si="43">+F82+J82+N82+R82</f>
        <v>8.5</v>
      </c>
      <c r="W82" s="62">
        <f t="shared" ref="W82:W87" si="44">+G82+K82+O82+S82</f>
        <v>0</v>
      </c>
      <c r="X82" s="65">
        <f t="shared" si="37"/>
        <v>8.5</v>
      </c>
    </row>
    <row r="83" spans="1:24" ht="15.75" hidden="1">
      <c r="A83" s="14" t="s">
        <v>2</v>
      </c>
      <c r="B83" s="67"/>
      <c r="C83" s="22"/>
      <c r="D83" s="183"/>
      <c r="E83" s="62"/>
      <c r="F83" s="62"/>
      <c r="G83" s="62"/>
      <c r="H83" s="64">
        <f t="shared" si="38"/>
        <v>0</v>
      </c>
      <c r="I83" s="62"/>
      <c r="J83" s="62"/>
      <c r="K83" s="62"/>
      <c r="L83" s="64">
        <f t="shared" si="39"/>
        <v>0</v>
      </c>
      <c r="M83" s="62"/>
      <c r="N83" s="62"/>
      <c r="O83" s="62"/>
      <c r="P83" s="64">
        <f t="shared" si="40"/>
        <v>0</v>
      </c>
      <c r="Q83" s="62"/>
      <c r="R83" s="62"/>
      <c r="S83" s="62"/>
      <c r="T83" s="64">
        <f t="shared" si="41"/>
        <v>0</v>
      </c>
      <c r="U83" s="62">
        <f t="shared" si="42"/>
        <v>0</v>
      </c>
      <c r="V83" s="62">
        <f t="shared" si="43"/>
        <v>0</v>
      </c>
      <c r="W83" s="62">
        <f t="shared" si="44"/>
        <v>0</v>
      </c>
      <c r="X83" s="65">
        <f t="shared" si="37"/>
        <v>0</v>
      </c>
    </row>
    <row r="84" spans="1:24" ht="15.75" hidden="1">
      <c r="A84" s="14" t="s">
        <v>3</v>
      </c>
      <c r="B84" s="67"/>
      <c r="C84" s="22"/>
      <c r="D84" s="183"/>
      <c r="E84" s="62"/>
      <c r="F84" s="62"/>
      <c r="G84" s="62"/>
      <c r="H84" s="64">
        <f t="shared" si="38"/>
        <v>0</v>
      </c>
      <c r="I84" s="62"/>
      <c r="J84" s="62"/>
      <c r="K84" s="62"/>
      <c r="L84" s="64">
        <f t="shared" si="39"/>
        <v>0</v>
      </c>
      <c r="M84" s="62"/>
      <c r="N84" s="62"/>
      <c r="O84" s="62"/>
      <c r="P84" s="64">
        <f t="shared" si="40"/>
        <v>0</v>
      </c>
      <c r="Q84" s="62"/>
      <c r="R84" s="62"/>
      <c r="S84" s="62"/>
      <c r="T84" s="64">
        <f t="shared" si="41"/>
        <v>0</v>
      </c>
      <c r="U84" s="62">
        <f t="shared" si="42"/>
        <v>0</v>
      </c>
      <c r="V84" s="62">
        <f t="shared" si="43"/>
        <v>0</v>
      </c>
      <c r="W84" s="62">
        <f t="shared" si="44"/>
        <v>0</v>
      </c>
      <c r="X84" s="65">
        <f t="shared" si="37"/>
        <v>0</v>
      </c>
    </row>
    <row r="85" spans="1:24" ht="15.75" hidden="1">
      <c r="A85" s="14" t="s">
        <v>4</v>
      </c>
      <c r="B85" s="67"/>
      <c r="C85" s="22"/>
      <c r="D85" s="183"/>
      <c r="E85" s="62"/>
      <c r="F85" s="62"/>
      <c r="G85" s="62"/>
      <c r="H85" s="64">
        <f t="shared" si="38"/>
        <v>0</v>
      </c>
      <c r="I85" s="62"/>
      <c r="J85" s="62"/>
      <c r="K85" s="62"/>
      <c r="L85" s="64">
        <f t="shared" si="39"/>
        <v>0</v>
      </c>
      <c r="M85" s="62"/>
      <c r="N85" s="62"/>
      <c r="O85" s="62"/>
      <c r="P85" s="64">
        <f t="shared" si="40"/>
        <v>0</v>
      </c>
      <c r="Q85" s="62"/>
      <c r="R85" s="62"/>
      <c r="S85" s="62"/>
      <c r="T85" s="64">
        <f t="shared" si="41"/>
        <v>0</v>
      </c>
      <c r="U85" s="62">
        <f t="shared" si="42"/>
        <v>0</v>
      </c>
      <c r="V85" s="62">
        <f t="shared" si="43"/>
        <v>0</v>
      </c>
      <c r="W85" s="62">
        <f t="shared" si="44"/>
        <v>0</v>
      </c>
      <c r="X85" s="65">
        <f t="shared" si="37"/>
        <v>0</v>
      </c>
    </row>
    <row r="86" spans="1:24" ht="15.75" hidden="1" outlineLevel="1">
      <c r="A86" s="14" t="s">
        <v>18</v>
      </c>
      <c r="B86" s="67"/>
      <c r="C86" s="22"/>
      <c r="D86" s="183"/>
      <c r="E86" s="62"/>
      <c r="F86" s="62"/>
      <c r="G86" s="62"/>
      <c r="H86" s="64">
        <f t="shared" si="38"/>
        <v>0</v>
      </c>
      <c r="I86" s="62"/>
      <c r="J86" s="62"/>
      <c r="K86" s="62"/>
      <c r="L86" s="64">
        <f t="shared" si="39"/>
        <v>0</v>
      </c>
      <c r="M86" s="62"/>
      <c r="N86" s="62"/>
      <c r="O86" s="62"/>
      <c r="P86" s="64">
        <f t="shared" si="40"/>
        <v>0</v>
      </c>
      <c r="Q86" s="62">
        <v>6</v>
      </c>
      <c r="R86" s="62">
        <v>7.9</v>
      </c>
      <c r="S86" s="62"/>
      <c r="T86" s="64">
        <f t="shared" si="41"/>
        <v>13.9</v>
      </c>
      <c r="U86" s="62">
        <f t="shared" si="42"/>
        <v>6</v>
      </c>
      <c r="V86" s="62">
        <f t="shared" si="43"/>
        <v>7.9</v>
      </c>
      <c r="W86" s="62">
        <f t="shared" si="44"/>
        <v>0</v>
      </c>
      <c r="X86" s="65">
        <f t="shared" si="37"/>
        <v>13.9</v>
      </c>
    </row>
    <row r="87" spans="1:24" ht="15.75" hidden="1" outlineLevel="1">
      <c r="A87" s="111" t="s">
        <v>33</v>
      </c>
      <c r="E87" s="62"/>
      <c r="F87" s="62"/>
      <c r="G87" s="62"/>
      <c r="H87" s="64">
        <f t="shared" si="38"/>
        <v>0</v>
      </c>
      <c r="I87" s="62"/>
      <c r="J87" s="62"/>
      <c r="K87" s="62"/>
      <c r="L87" s="64">
        <f t="shared" si="39"/>
        <v>0</v>
      </c>
      <c r="M87" s="62"/>
      <c r="N87" s="62"/>
      <c r="O87" s="62"/>
      <c r="P87" s="64">
        <f t="shared" si="40"/>
        <v>0</v>
      </c>
      <c r="Q87" s="62"/>
      <c r="R87" s="62"/>
      <c r="S87" s="62"/>
      <c r="T87" s="64">
        <f t="shared" si="41"/>
        <v>0</v>
      </c>
      <c r="U87" s="62">
        <f t="shared" si="42"/>
        <v>0</v>
      </c>
      <c r="V87" s="62">
        <f t="shared" si="43"/>
        <v>0</v>
      </c>
      <c r="W87" s="62">
        <f t="shared" si="44"/>
        <v>0</v>
      </c>
      <c r="X87" s="65">
        <f t="shared" si="37"/>
        <v>0</v>
      </c>
    </row>
    <row r="88" spans="1:24" ht="16.5" hidden="1" collapsed="1" thickBot="1">
      <c r="A88" s="104"/>
      <c r="B88" s="40" t="s">
        <v>39</v>
      </c>
      <c r="C88" s="105" t="s">
        <v>95</v>
      </c>
      <c r="D88" s="110" t="s">
        <v>38</v>
      </c>
      <c r="E88" s="60"/>
      <c r="F88" s="60"/>
      <c r="G88" s="60"/>
      <c r="H88" s="63">
        <f>SUM(H82:H87)-SMALL(H82:H87,1)-SMALL(H82:H87,2)</f>
        <v>0</v>
      </c>
      <c r="I88" s="60"/>
      <c r="J88" s="60"/>
      <c r="K88" s="60"/>
      <c r="L88" s="63">
        <f>SUM(L82:L87)-SMALL(L82:L87,1)-SMALL(L82:L87,2)</f>
        <v>0</v>
      </c>
      <c r="M88" s="60"/>
      <c r="N88" s="60"/>
      <c r="O88" s="60"/>
      <c r="P88" s="63">
        <f>SUM(P82:P87)-SMALL(P82:P87,1)-SMALL(P82:P87,2)</f>
        <v>0</v>
      </c>
      <c r="Q88" s="60"/>
      <c r="R88" s="60"/>
      <c r="S88" s="60"/>
      <c r="T88" s="63">
        <f>SUM(T82:T87)-SMALL(T82:T87,1)-SMALL(T82:T87,2)</f>
        <v>22.4</v>
      </c>
      <c r="U88" s="61"/>
      <c r="V88" s="61"/>
      <c r="W88" s="61"/>
      <c r="X88" s="66">
        <f t="shared" si="37"/>
        <v>22.4</v>
      </c>
    </row>
    <row r="89" spans="1:24" ht="16.5" hidden="1" thickTop="1">
      <c r="A89" s="14" t="s">
        <v>1</v>
      </c>
      <c r="B89" s="21"/>
      <c r="C89" s="185"/>
      <c r="D89" s="113"/>
      <c r="E89" s="62"/>
      <c r="F89" s="62"/>
      <c r="G89" s="62"/>
      <c r="H89" s="64">
        <f t="shared" ref="H89:H94" si="45">+E89+F89-G89</f>
        <v>0</v>
      </c>
      <c r="I89" s="62"/>
      <c r="J89" s="62"/>
      <c r="K89" s="62"/>
      <c r="L89" s="64">
        <f t="shared" ref="L89:L94" si="46">+I89+J89-K89</f>
        <v>0</v>
      </c>
      <c r="M89" s="62"/>
      <c r="N89" s="62"/>
      <c r="O89" s="62"/>
      <c r="P89" s="64">
        <f t="shared" ref="P89:P94" si="47">+M89+N89-O89</f>
        <v>0</v>
      </c>
      <c r="Q89" s="62"/>
      <c r="R89" s="62"/>
      <c r="S89" s="62"/>
      <c r="T89" s="64">
        <f t="shared" ref="T89:T94" si="48">+Q89+R89-S89</f>
        <v>0</v>
      </c>
      <c r="U89" s="62">
        <f t="shared" ref="U89:U94" si="49">+E89+I89+M89+Q89</f>
        <v>0</v>
      </c>
      <c r="V89" s="62">
        <f t="shared" ref="V89:V94" si="50">+F89+J89+N89+R89</f>
        <v>0</v>
      </c>
      <c r="W89" s="62">
        <f t="shared" ref="W89:W94" si="51">+G89+K89+O89+S89</f>
        <v>0</v>
      </c>
      <c r="X89" s="65">
        <f t="shared" ref="X89:X95" si="52">+H89+L89+P89+T89</f>
        <v>0</v>
      </c>
    </row>
    <row r="90" spans="1:24" ht="15.75" hidden="1">
      <c r="A90" s="14" t="s">
        <v>2</v>
      </c>
      <c r="B90" s="21"/>
      <c r="C90" s="21"/>
      <c r="D90" s="45"/>
      <c r="E90" s="62"/>
      <c r="F90" s="62"/>
      <c r="G90" s="62"/>
      <c r="H90" s="64">
        <f t="shared" si="45"/>
        <v>0</v>
      </c>
      <c r="I90" s="62"/>
      <c r="J90" s="62"/>
      <c r="K90" s="62"/>
      <c r="L90" s="64">
        <f t="shared" si="46"/>
        <v>0</v>
      </c>
      <c r="M90" s="62"/>
      <c r="N90" s="62"/>
      <c r="O90" s="62"/>
      <c r="P90" s="64">
        <f t="shared" si="47"/>
        <v>0</v>
      </c>
      <c r="Q90" s="62"/>
      <c r="R90" s="62"/>
      <c r="S90" s="62"/>
      <c r="T90" s="64">
        <f t="shared" si="48"/>
        <v>0</v>
      </c>
      <c r="U90" s="62">
        <f t="shared" si="49"/>
        <v>0</v>
      </c>
      <c r="V90" s="62">
        <f t="shared" si="50"/>
        <v>0</v>
      </c>
      <c r="W90" s="62">
        <f t="shared" si="51"/>
        <v>0</v>
      </c>
      <c r="X90" s="65">
        <f t="shared" si="52"/>
        <v>0</v>
      </c>
    </row>
    <row r="91" spans="1:24" ht="15.75" hidden="1">
      <c r="A91" s="14" t="s">
        <v>3</v>
      </c>
      <c r="B91" s="21"/>
      <c r="C91" s="21"/>
      <c r="D91" s="45"/>
      <c r="E91" s="62"/>
      <c r="F91" s="62"/>
      <c r="G91" s="62"/>
      <c r="H91" s="64">
        <f t="shared" si="45"/>
        <v>0</v>
      </c>
      <c r="I91" s="62"/>
      <c r="J91" s="62"/>
      <c r="K91" s="62"/>
      <c r="L91" s="64">
        <f t="shared" si="46"/>
        <v>0</v>
      </c>
      <c r="M91" s="62"/>
      <c r="N91" s="62"/>
      <c r="O91" s="62"/>
      <c r="P91" s="64">
        <f t="shared" si="47"/>
        <v>0</v>
      </c>
      <c r="Q91" s="62"/>
      <c r="R91" s="62"/>
      <c r="S91" s="62"/>
      <c r="T91" s="64">
        <f t="shared" si="48"/>
        <v>0</v>
      </c>
      <c r="U91" s="62">
        <f t="shared" si="49"/>
        <v>0</v>
      </c>
      <c r="V91" s="62">
        <f t="shared" si="50"/>
        <v>0</v>
      </c>
      <c r="W91" s="62">
        <f t="shared" si="51"/>
        <v>0</v>
      </c>
      <c r="X91" s="65">
        <f t="shared" si="52"/>
        <v>0</v>
      </c>
    </row>
    <row r="92" spans="1:24" ht="15.75" hidden="1">
      <c r="A92" s="14" t="s">
        <v>4</v>
      </c>
      <c r="B92" s="21"/>
      <c r="C92" s="21"/>
      <c r="D92" s="45"/>
      <c r="E92" s="62"/>
      <c r="F92" s="62"/>
      <c r="G92" s="62"/>
      <c r="H92" s="64">
        <f t="shared" si="45"/>
        <v>0</v>
      </c>
      <c r="I92" s="62"/>
      <c r="J92" s="62"/>
      <c r="K92" s="62"/>
      <c r="L92" s="64">
        <f t="shared" si="46"/>
        <v>0</v>
      </c>
      <c r="M92" s="62"/>
      <c r="N92" s="62"/>
      <c r="O92" s="62"/>
      <c r="P92" s="64">
        <f t="shared" si="47"/>
        <v>0</v>
      </c>
      <c r="Q92" s="62"/>
      <c r="R92" s="62"/>
      <c r="S92" s="62"/>
      <c r="T92" s="64">
        <f t="shared" si="48"/>
        <v>0</v>
      </c>
      <c r="U92" s="62">
        <f t="shared" si="49"/>
        <v>0</v>
      </c>
      <c r="V92" s="62">
        <f t="shared" si="50"/>
        <v>0</v>
      </c>
      <c r="W92" s="62">
        <f t="shared" si="51"/>
        <v>0</v>
      </c>
      <c r="X92" s="65">
        <f t="shared" si="52"/>
        <v>0</v>
      </c>
    </row>
    <row r="93" spans="1:24" ht="15.75" hidden="1" outlineLevel="1">
      <c r="A93" s="14" t="s">
        <v>18</v>
      </c>
      <c r="B93" s="21"/>
      <c r="C93" s="21"/>
      <c r="D93" s="45"/>
      <c r="E93" s="62"/>
      <c r="F93" s="62"/>
      <c r="G93" s="62"/>
      <c r="H93" s="64">
        <f t="shared" si="45"/>
        <v>0</v>
      </c>
      <c r="I93" s="62"/>
      <c r="J93" s="62"/>
      <c r="K93" s="62"/>
      <c r="L93" s="64">
        <f t="shared" si="46"/>
        <v>0</v>
      </c>
      <c r="M93" s="62"/>
      <c r="N93" s="62"/>
      <c r="O93" s="62"/>
      <c r="P93" s="64">
        <f t="shared" si="47"/>
        <v>0</v>
      </c>
      <c r="Q93" s="62"/>
      <c r="R93" s="62"/>
      <c r="S93" s="62"/>
      <c r="T93" s="64">
        <f t="shared" si="48"/>
        <v>0</v>
      </c>
      <c r="U93" s="62">
        <f t="shared" si="49"/>
        <v>0</v>
      </c>
      <c r="V93" s="62">
        <f t="shared" si="50"/>
        <v>0</v>
      </c>
      <c r="W93" s="62">
        <f t="shared" si="51"/>
        <v>0</v>
      </c>
      <c r="X93" s="65">
        <f t="shared" si="52"/>
        <v>0</v>
      </c>
    </row>
    <row r="94" spans="1:24" ht="15.75" hidden="1" outlineLevel="1">
      <c r="A94" s="111" t="s">
        <v>33</v>
      </c>
      <c r="B94" s="21"/>
      <c r="C94" s="21"/>
      <c r="D94" s="45"/>
      <c r="E94" s="62"/>
      <c r="F94" s="62"/>
      <c r="G94" s="62"/>
      <c r="H94" s="64">
        <f t="shared" si="45"/>
        <v>0</v>
      </c>
      <c r="I94" s="62"/>
      <c r="J94" s="62"/>
      <c r="K94" s="62"/>
      <c r="L94" s="64">
        <f t="shared" si="46"/>
        <v>0</v>
      </c>
      <c r="M94" s="62"/>
      <c r="N94" s="62"/>
      <c r="O94" s="62"/>
      <c r="P94" s="64">
        <f t="shared" si="47"/>
        <v>0</v>
      </c>
      <c r="Q94" s="62"/>
      <c r="R94" s="62"/>
      <c r="S94" s="62"/>
      <c r="T94" s="64">
        <f t="shared" si="48"/>
        <v>0</v>
      </c>
      <c r="U94" s="62">
        <f t="shared" si="49"/>
        <v>0</v>
      </c>
      <c r="V94" s="62">
        <f t="shared" si="50"/>
        <v>0</v>
      </c>
      <c r="W94" s="62">
        <f t="shared" si="51"/>
        <v>0</v>
      </c>
      <c r="X94" s="65">
        <f t="shared" si="52"/>
        <v>0</v>
      </c>
    </row>
    <row r="95" spans="1:24" ht="16.5" hidden="1" thickBot="1">
      <c r="A95" s="104"/>
      <c r="B95" s="40" t="s">
        <v>39</v>
      </c>
      <c r="C95" s="51"/>
      <c r="D95" s="110" t="s">
        <v>38</v>
      </c>
      <c r="E95" s="60"/>
      <c r="F95" s="60"/>
      <c r="G95" s="60"/>
      <c r="H95" s="63">
        <f>SUM(H89:H94)-SMALL(H89:H94,1)-SMALL(H89:H94,2)</f>
        <v>0</v>
      </c>
      <c r="I95" s="60"/>
      <c r="J95" s="60"/>
      <c r="K95" s="60"/>
      <c r="L95" s="63">
        <f>SUM(L89:L94)-SMALL(L89:L94,1)-SMALL(L89:L94,2)</f>
        <v>0</v>
      </c>
      <c r="M95" s="60"/>
      <c r="N95" s="60"/>
      <c r="O95" s="60"/>
      <c r="P95" s="63">
        <f>SUM(P89:P94)-SMALL(P89:P94,1)-SMALL(P89:P94,2)</f>
        <v>0</v>
      </c>
      <c r="Q95" s="60"/>
      <c r="R95" s="60"/>
      <c r="S95" s="60"/>
      <c r="T95" s="63">
        <f>SUM(T89:T94)-SMALL(T89:T94,1)-SMALL(T89:T94,2)</f>
        <v>0</v>
      </c>
      <c r="U95" s="61"/>
      <c r="V95" s="61"/>
      <c r="W95" s="61"/>
      <c r="X95" s="66">
        <f t="shared" si="52"/>
        <v>0</v>
      </c>
    </row>
    <row r="96" spans="1:24" ht="15.75" thickTop="1">
      <c r="B96" s="1"/>
    </row>
    <row r="97" spans="1:34">
      <c r="B97" s="1"/>
    </row>
    <row r="98" spans="1:34" ht="18.75" customHeight="1">
      <c r="A98" s="8"/>
      <c r="B98" s="57" t="s">
        <v>160</v>
      </c>
    </row>
    <row r="99" spans="1:34" s="38" customFormat="1" ht="24" customHeight="1">
      <c r="A99" s="122"/>
      <c r="B99" s="197" t="s">
        <v>21</v>
      </c>
      <c r="C99" s="191" t="s">
        <v>17</v>
      </c>
      <c r="D99" s="252" t="s">
        <v>46</v>
      </c>
      <c r="E99" s="254"/>
      <c r="F99" s="255"/>
      <c r="G99" s="255"/>
      <c r="H99" s="256"/>
      <c r="I99" s="254"/>
      <c r="J99" s="255"/>
      <c r="K99" s="255"/>
      <c r="L99" s="256"/>
      <c r="M99" s="254"/>
      <c r="N99" s="255"/>
      <c r="O99" s="255"/>
      <c r="P99" s="256"/>
      <c r="Q99" s="254"/>
      <c r="R99" s="255"/>
      <c r="S99" s="255"/>
      <c r="T99" s="256"/>
      <c r="U99" s="257" t="s">
        <v>0</v>
      </c>
      <c r="V99" s="258"/>
      <c r="W99" s="258"/>
      <c r="X99" s="259"/>
      <c r="Y99" s="39"/>
      <c r="AA99" s="39"/>
      <c r="AB99" s="46"/>
      <c r="AC99" s="46"/>
      <c r="AD99" s="46"/>
      <c r="AE99" s="46"/>
      <c r="AF99" s="46"/>
      <c r="AG99" s="46"/>
      <c r="AH99" s="47"/>
    </row>
    <row r="100" spans="1:34" s="38" customFormat="1" ht="15" customHeight="1">
      <c r="A100" s="123"/>
      <c r="B100" s="125"/>
      <c r="C100" s="126"/>
      <c r="D100" s="253"/>
      <c r="E100" s="127" t="s">
        <v>29</v>
      </c>
      <c r="F100" s="127" t="s">
        <v>30</v>
      </c>
      <c r="G100" s="128" t="s">
        <v>34</v>
      </c>
      <c r="H100" s="129" t="s">
        <v>32</v>
      </c>
      <c r="I100" s="127" t="s">
        <v>29</v>
      </c>
      <c r="J100" s="127" t="s">
        <v>30</v>
      </c>
      <c r="K100" s="128" t="s">
        <v>34</v>
      </c>
      <c r="L100" s="129" t="s">
        <v>32</v>
      </c>
      <c r="M100" s="127" t="s">
        <v>29</v>
      </c>
      <c r="N100" s="127" t="s">
        <v>30</v>
      </c>
      <c r="O100" s="128" t="s">
        <v>34</v>
      </c>
      <c r="P100" s="129" t="s">
        <v>32</v>
      </c>
      <c r="Q100" s="127" t="s">
        <v>29</v>
      </c>
      <c r="R100" s="127" t="s">
        <v>30</v>
      </c>
      <c r="S100" s="128" t="s">
        <v>34</v>
      </c>
      <c r="T100" s="129" t="s">
        <v>32</v>
      </c>
      <c r="U100" s="127" t="s">
        <v>29</v>
      </c>
      <c r="V100" s="127" t="s">
        <v>30</v>
      </c>
      <c r="W100" s="128" t="s">
        <v>34</v>
      </c>
      <c r="X100" s="130" t="s">
        <v>23</v>
      </c>
      <c r="Y100" s="39"/>
      <c r="AA100" s="39"/>
      <c r="AB100" s="46"/>
      <c r="AC100" s="46"/>
      <c r="AD100" s="46"/>
      <c r="AE100" s="46"/>
      <c r="AF100" s="46"/>
      <c r="AG100" s="46"/>
      <c r="AH100" s="47"/>
    </row>
    <row r="101" spans="1:34" s="1" customFormat="1" ht="15.75">
      <c r="A101" s="14" t="s">
        <v>1</v>
      </c>
      <c r="B101" s="107" t="s">
        <v>126</v>
      </c>
      <c r="C101" s="22" t="s">
        <v>162</v>
      </c>
      <c r="D101" s="21" t="s">
        <v>59</v>
      </c>
      <c r="E101" s="62">
        <v>6</v>
      </c>
      <c r="F101" s="62">
        <v>8.8000000000000007</v>
      </c>
      <c r="G101" s="62"/>
      <c r="H101" s="64">
        <f t="shared" ref="H101:H106" si="53">+E101+F101-G101</f>
        <v>14.8</v>
      </c>
      <c r="I101" s="62">
        <v>6</v>
      </c>
      <c r="J101" s="62">
        <v>8.3000000000000007</v>
      </c>
      <c r="K101" s="62"/>
      <c r="L101" s="64">
        <f t="shared" ref="L101:L106" si="54">+I101+J101-K101</f>
        <v>14.3</v>
      </c>
      <c r="M101" s="62">
        <v>6</v>
      </c>
      <c r="N101" s="62">
        <v>9</v>
      </c>
      <c r="O101" s="62"/>
      <c r="P101" s="64">
        <f t="shared" ref="P101:P106" si="55">+M101+N101-O101</f>
        <v>15</v>
      </c>
      <c r="Q101" s="62">
        <v>6</v>
      </c>
      <c r="R101" s="62">
        <v>8.5</v>
      </c>
      <c r="S101" s="62"/>
      <c r="T101" s="64">
        <f t="shared" ref="T101:T106" si="56">+Q101+R101-S101</f>
        <v>14.5</v>
      </c>
      <c r="U101" s="62">
        <f t="shared" ref="U101:W106" si="57">+E101+I101+M101+Q101</f>
        <v>24</v>
      </c>
      <c r="V101" s="62">
        <f t="shared" si="57"/>
        <v>34.6</v>
      </c>
      <c r="W101" s="62">
        <f t="shared" si="57"/>
        <v>0</v>
      </c>
      <c r="X101" s="65">
        <f t="shared" ref="X101:X107" si="58">+H101+L101+P101+T101</f>
        <v>58.6</v>
      </c>
    </row>
    <row r="102" spans="1:34" s="1" customFormat="1" ht="15.75">
      <c r="A102" s="14" t="s">
        <v>2</v>
      </c>
      <c r="B102" s="107" t="s">
        <v>79</v>
      </c>
      <c r="C102" s="188" t="s">
        <v>162</v>
      </c>
      <c r="D102" s="21" t="s">
        <v>57</v>
      </c>
      <c r="E102" s="62">
        <v>6</v>
      </c>
      <c r="F102" s="62">
        <v>8.1999999999999993</v>
      </c>
      <c r="G102" s="62"/>
      <c r="H102" s="64">
        <f t="shared" si="53"/>
        <v>14.2</v>
      </c>
      <c r="I102" s="62">
        <v>6</v>
      </c>
      <c r="J102" s="62">
        <v>7</v>
      </c>
      <c r="K102" s="62"/>
      <c r="L102" s="64">
        <f t="shared" si="54"/>
        <v>13</v>
      </c>
      <c r="M102" s="62">
        <v>4</v>
      </c>
      <c r="N102" s="62">
        <v>6.6</v>
      </c>
      <c r="O102" s="62"/>
      <c r="P102" s="64">
        <f t="shared" si="55"/>
        <v>10.6</v>
      </c>
      <c r="Q102" s="62">
        <v>6</v>
      </c>
      <c r="R102" s="62">
        <v>8</v>
      </c>
      <c r="S102" s="62"/>
      <c r="T102" s="64">
        <f t="shared" si="56"/>
        <v>14</v>
      </c>
      <c r="U102" s="62">
        <f t="shared" si="57"/>
        <v>22</v>
      </c>
      <c r="V102" s="62">
        <f t="shared" si="57"/>
        <v>29.799999999999997</v>
      </c>
      <c r="W102" s="62">
        <f t="shared" si="57"/>
        <v>0</v>
      </c>
      <c r="X102" s="65">
        <f t="shared" si="58"/>
        <v>51.8</v>
      </c>
    </row>
    <row r="103" spans="1:34" s="1" customFormat="1" ht="15.75">
      <c r="A103" s="14" t="s">
        <v>3</v>
      </c>
      <c r="B103" s="107" t="s">
        <v>82</v>
      </c>
      <c r="C103" s="188" t="s">
        <v>162</v>
      </c>
      <c r="D103" s="21" t="s">
        <v>57</v>
      </c>
      <c r="E103" s="62">
        <v>6</v>
      </c>
      <c r="F103" s="62">
        <v>8.6</v>
      </c>
      <c r="G103" s="62"/>
      <c r="H103" s="64">
        <f t="shared" si="53"/>
        <v>14.6</v>
      </c>
      <c r="I103" s="62">
        <v>6</v>
      </c>
      <c r="J103" s="62">
        <v>6.5</v>
      </c>
      <c r="K103" s="62"/>
      <c r="L103" s="64">
        <f t="shared" si="54"/>
        <v>12.5</v>
      </c>
      <c r="M103" s="62">
        <v>4</v>
      </c>
      <c r="N103" s="62">
        <v>8.5</v>
      </c>
      <c r="O103" s="62"/>
      <c r="P103" s="64">
        <f t="shared" si="55"/>
        <v>12.5</v>
      </c>
      <c r="Q103" s="62">
        <v>5</v>
      </c>
      <c r="R103" s="62">
        <v>8.5</v>
      </c>
      <c r="S103" s="62"/>
      <c r="T103" s="64">
        <f t="shared" si="56"/>
        <v>13.5</v>
      </c>
      <c r="U103" s="62">
        <f t="shared" si="57"/>
        <v>21</v>
      </c>
      <c r="V103" s="62">
        <f t="shared" si="57"/>
        <v>32.1</v>
      </c>
      <c r="W103" s="62">
        <f t="shared" si="57"/>
        <v>0</v>
      </c>
      <c r="X103" s="65">
        <f t="shared" si="58"/>
        <v>53.1</v>
      </c>
    </row>
    <row r="104" spans="1:34" s="1" customFormat="1" ht="15.75">
      <c r="A104" s="14" t="s">
        <v>4</v>
      </c>
      <c r="B104" s="67" t="s">
        <v>161</v>
      </c>
      <c r="C104" s="188" t="s">
        <v>162</v>
      </c>
      <c r="D104" s="21" t="s">
        <v>56</v>
      </c>
      <c r="E104" s="62">
        <v>6</v>
      </c>
      <c r="F104" s="62">
        <v>8.4</v>
      </c>
      <c r="G104" s="62"/>
      <c r="H104" s="64">
        <f t="shared" si="53"/>
        <v>14.4</v>
      </c>
      <c r="I104" s="62">
        <v>4</v>
      </c>
      <c r="J104" s="62">
        <v>6.8</v>
      </c>
      <c r="K104" s="62"/>
      <c r="L104" s="64">
        <f t="shared" si="54"/>
        <v>10.8</v>
      </c>
      <c r="M104" s="62">
        <v>4</v>
      </c>
      <c r="N104" s="62">
        <v>8.4</v>
      </c>
      <c r="O104" s="62"/>
      <c r="P104" s="64">
        <f t="shared" si="55"/>
        <v>12.4</v>
      </c>
      <c r="Q104" s="62">
        <v>5</v>
      </c>
      <c r="R104" s="62">
        <v>8.4</v>
      </c>
      <c r="S104" s="62"/>
      <c r="T104" s="64">
        <f t="shared" si="56"/>
        <v>13.4</v>
      </c>
      <c r="U104" s="62">
        <f>+E104+I104+M104+Q104</f>
        <v>19</v>
      </c>
      <c r="V104" s="62">
        <f>+F104+J104+N104+R104</f>
        <v>32</v>
      </c>
      <c r="W104" s="62">
        <f>+G104+K104+O104+S104</f>
        <v>0</v>
      </c>
      <c r="X104" s="65">
        <f>+H104+L104+P104+T104</f>
        <v>51</v>
      </c>
    </row>
    <row r="105" spans="1:34" s="1" customFormat="1" ht="15.75" outlineLevel="1">
      <c r="A105" s="14" t="s">
        <v>18</v>
      </c>
      <c r="B105" s="67" t="s">
        <v>80</v>
      </c>
      <c r="C105" s="188" t="s">
        <v>162</v>
      </c>
      <c r="D105" s="21" t="s">
        <v>56</v>
      </c>
      <c r="E105" s="62">
        <v>6</v>
      </c>
      <c r="F105" s="62">
        <v>9.5</v>
      </c>
      <c r="G105" s="62"/>
      <c r="H105" s="64">
        <f t="shared" si="53"/>
        <v>15.5</v>
      </c>
      <c r="I105" s="62">
        <v>6</v>
      </c>
      <c r="J105" s="62">
        <v>8.6</v>
      </c>
      <c r="K105" s="62"/>
      <c r="L105" s="64">
        <f t="shared" si="54"/>
        <v>14.6</v>
      </c>
      <c r="M105" s="62">
        <v>6</v>
      </c>
      <c r="N105" s="62">
        <v>8.4</v>
      </c>
      <c r="O105" s="62"/>
      <c r="P105" s="64">
        <f t="shared" si="55"/>
        <v>14.4</v>
      </c>
      <c r="Q105" s="62">
        <v>6</v>
      </c>
      <c r="R105" s="62">
        <v>9.4</v>
      </c>
      <c r="S105" s="62"/>
      <c r="T105" s="64">
        <f t="shared" si="56"/>
        <v>15.4</v>
      </c>
      <c r="U105" s="62">
        <f t="shared" si="57"/>
        <v>24</v>
      </c>
      <c r="V105" s="62">
        <f t="shared" si="57"/>
        <v>35.9</v>
      </c>
      <c r="W105" s="62">
        <f t="shared" si="57"/>
        <v>0</v>
      </c>
      <c r="X105" s="65">
        <f t="shared" si="58"/>
        <v>59.9</v>
      </c>
    </row>
    <row r="106" spans="1:34" s="1" customFormat="1" ht="15.75" hidden="1" outlineLevel="1">
      <c r="A106" s="14" t="s">
        <v>33</v>
      </c>
      <c r="B106" s="67"/>
      <c r="C106" s="188" t="s">
        <v>162</v>
      </c>
      <c r="D106" s="21"/>
      <c r="E106" s="62"/>
      <c r="F106" s="62"/>
      <c r="G106" s="62"/>
      <c r="H106" s="64">
        <f t="shared" si="53"/>
        <v>0</v>
      </c>
      <c r="I106" s="62"/>
      <c r="J106" s="62"/>
      <c r="K106" s="62"/>
      <c r="L106" s="64">
        <f t="shared" si="54"/>
        <v>0</v>
      </c>
      <c r="M106" s="62"/>
      <c r="N106" s="62"/>
      <c r="O106" s="62"/>
      <c r="P106" s="64">
        <f t="shared" si="55"/>
        <v>0</v>
      </c>
      <c r="Q106" s="62"/>
      <c r="R106" s="62"/>
      <c r="S106" s="62"/>
      <c r="T106" s="64">
        <f t="shared" si="56"/>
        <v>0</v>
      </c>
      <c r="U106" s="62">
        <f t="shared" si="57"/>
        <v>0</v>
      </c>
      <c r="V106" s="62">
        <f t="shared" si="57"/>
        <v>0</v>
      </c>
      <c r="W106" s="62">
        <f t="shared" si="57"/>
        <v>0</v>
      </c>
      <c r="X106" s="65">
        <f t="shared" si="58"/>
        <v>0</v>
      </c>
    </row>
    <row r="107" spans="1:34" s="1" customFormat="1" ht="16.5" collapsed="1" thickBot="1">
      <c r="A107" s="50"/>
      <c r="B107" s="40" t="s">
        <v>39</v>
      </c>
      <c r="C107" s="105" t="s">
        <v>162</v>
      </c>
      <c r="D107" s="110"/>
      <c r="E107" s="60"/>
      <c r="F107" s="60"/>
      <c r="G107" s="60"/>
      <c r="H107" s="63">
        <f>SUM(H101:H106)-SMALL(H101:H106,1)-SMALL(H101:H106,2)</f>
        <v>59.3</v>
      </c>
      <c r="I107" s="60"/>
      <c r="J107" s="60"/>
      <c r="K107" s="60"/>
      <c r="L107" s="63">
        <f>SUM(L101:L106)-SMALL(L101:L106,1)-SMALL(L101:L106,2)</f>
        <v>54.399999999999991</v>
      </c>
      <c r="M107" s="60"/>
      <c r="N107" s="60"/>
      <c r="O107" s="60"/>
      <c r="P107" s="63">
        <f>SUM(P101:P106)-SMALL(P101:P106,1)-SMALL(P101:P106,2)</f>
        <v>54.300000000000004</v>
      </c>
      <c r="Q107" s="60"/>
      <c r="R107" s="60"/>
      <c r="S107" s="60"/>
      <c r="T107" s="63">
        <f>SUM(T101:T106)-SMALL(T101:T106,1)-SMALL(T101:T106,2)</f>
        <v>57.4</v>
      </c>
      <c r="U107" s="61"/>
      <c r="V107" s="61"/>
      <c r="W107" s="61"/>
      <c r="X107" s="66">
        <f t="shared" si="58"/>
        <v>225.4</v>
      </c>
    </row>
    <row r="108" spans="1:34" s="1" customFormat="1" ht="16.5" thickTop="1">
      <c r="A108" s="14" t="s">
        <v>1</v>
      </c>
      <c r="B108" s="67" t="s">
        <v>98</v>
      </c>
      <c r="C108" s="188" t="s">
        <v>95</v>
      </c>
      <c r="D108" s="21" t="s">
        <v>65</v>
      </c>
      <c r="E108" s="62">
        <v>6</v>
      </c>
      <c r="F108" s="62">
        <v>7.8</v>
      </c>
      <c r="G108" s="62"/>
      <c r="H108" s="64">
        <f t="shared" ref="H108:H113" si="59">+E108+F108-G108</f>
        <v>13.8</v>
      </c>
      <c r="I108" s="62">
        <v>6</v>
      </c>
      <c r="J108" s="62">
        <v>7</v>
      </c>
      <c r="K108" s="62"/>
      <c r="L108" s="64">
        <f t="shared" ref="L108:L113" si="60">+I108+J108-K108</f>
        <v>13</v>
      </c>
      <c r="M108" s="62">
        <v>5</v>
      </c>
      <c r="N108" s="62">
        <v>7.7</v>
      </c>
      <c r="O108" s="62"/>
      <c r="P108" s="64">
        <f t="shared" ref="P108:P113" si="61">+M108+N108-O108</f>
        <v>12.7</v>
      </c>
      <c r="Q108" s="62">
        <v>6</v>
      </c>
      <c r="R108" s="62">
        <v>8.5</v>
      </c>
      <c r="S108" s="62"/>
      <c r="T108" s="64">
        <f t="shared" ref="T108:T113" si="62">+Q108+R108-S108</f>
        <v>14.5</v>
      </c>
      <c r="U108" s="62">
        <f t="shared" ref="U108:V113" si="63">+E108+I108+M108+Q108</f>
        <v>23</v>
      </c>
      <c r="V108" s="62">
        <f t="shared" si="63"/>
        <v>31</v>
      </c>
      <c r="W108" s="62">
        <f t="shared" ref="W108:W113" si="64">+G108+K108+O108+S108</f>
        <v>0</v>
      </c>
      <c r="X108" s="65">
        <f t="shared" ref="X108:X114" si="65">+H108+L108+P108+T108</f>
        <v>54</v>
      </c>
    </row>
    <row r="109" spans="1:34" s="1" customFormat="1" ht="15.75">
      <c r="A109" s="14" t="s">
        <v>2</v>
      </c>
      <c r="B109" s="67" t="s">
        <v>163</v>
      </c>
      <c r="C109" s="188" t="s">
        <v>95</v>
      </c>
      <c r="D109" s="21" t="s">
        <v>58</v>
      </c>
      <c r="E109" s="62">
        <v>6</v>
      </c>
      <c r="F109" s="62">
        <v>7.5</v>
      </c>
      <c r="G109" s="62"/>
      <c r="H109" s="64">
        <f t="shared" si="59"/>
        <v>13.5</v>
      </c>
      <c r="I109" s="62">
        <v>6</v>
      </c>
      <c r="J109" s="62">
        <v>7</v>
      </c>
      <c r="K109" s="62"/>
      <c r="L109" s="64">
        <f t="shared" si="60"/>
        <v>13</v>
      </c>
      <c r="M109" s="62">
        <v>5</v>
      </c>
      <c r="N109" s="62">
        <v>7.5</v>
      </c>
      <c r="O109" s="62"/>
      <c r="P109" s="64">
        <f t="shared" si="61"/>
        <v>12.5</v>
      </c>
      <c r="Q109" s="62">
        <v>6</v>
      </c>
      <c r="R109" s="62">
        <v>8.6</v>
      </c>
      <c r="S109" s="62"/>
      <c r="T109" s="64">
        <f t="shared" si="62"/>
        <v>14.6</v>
      </c>
      <c r="U109" s="62">
        <f t="shared" si="63"/>
        <v>23</v>
      </c>
      <c r="V109" s="62">
        <f t="shared" si="63"/>
        <v>30.6</v>
      </c>
      <c r="W109" s="62">
        <f t="shared" si="64"/>
        <v>0</v>
      </c>
      <c r="X109" s="65">
        <f t="shared" si="65"/>
        <v>53.6</v>
      </c>
    </row>
    <row r="110" spans="1:34" s="1" customFormat="1" ht="15.75">
      <c r="A110" s="14" t="s">
        <v>3</v>
      </c>
      <c r="B110" s="67" t="s">
        <v>96</v>
      </c>
      <c r="C110" s="188" t="s">
        <v>95</v>
      </c>
      <c r="D110" s="183" t="s">
        <v>57</v>
      </c>
      <c r="E110" s="62">
        <v>6</v>
      </c>
      <c r="F110" s="62">
        <v>8.1999999999999993</v>
      </c>
      <c r="G110" s="62"/>
      <c r="H110" s="64">
        <f t="shared" si="59"/>
        <v>14.2</v>
      </c>
      <c r="I110" s="62">
        <v>4.5</v>
      </c>
      <c r="J110" s="62">
        <v>6.5</v>
      </c>
      <c r="K110" s="62"/>
      <c r="L110" s="64">
        <f t="shared" si="60"/>
        <v>11</v>
      </c>
      <c r="M110" s="62">
        <v>5</v>
      </c>
      <c r="N110" s="62">
        <v>6.7</v>
      </c>
      <c r="O110" s="62"/>
      <c r="P110" s="64">
        <f t="shared" si="61"/>
        <v>11.7</v>
      </c>
      <c r="Q110" s="62">
        <v>6</v>
      </c>
      <c r="R110" s="62">
        <v>7.9</v>
      </c>
      <c r="S110" s="62"/>
      <c r="T110" s="64">
        <f t="shared" si="62"/>
        <v>13.9</v>
      </c>
      <c r="U110" s="62">
        <f t="shared" si="63"/>
        <v>21.5</v>
      </c>
      <c r="V110" s="62">
        <f t="shared" si="63"/>
        <v>29.299999999999997</v>
      </c>
      <c r="W110" s="62">
        <f t="shared" si="64"/>
        <v>0</v>
      </c>
      <c r="X110" s="65">
        <f t="shared" si="65"/>
        <v>50.8</v>
      </c>
    </row>
    <row r="111" spans="1:34" s="1" customFormat="1" ht="15.75">
      <c r="A111" s="14" t="s">
        <v>4</v>
      </c>
      <c r="B111" s="67" t="s">
        <v>99</v>
      </c>
      <c r="C111" s="188" t="s">
        <v>95</v>
      </c>
      <c r="D111" s="183" t="s">
        <v>59</v>
      </c>
      <c r="E111" s="62"/>
      <c r="F111" s="62"/>
      <c r="G111" s="62"/>
      <c r="H111" s="64">
        <f t="shared" si="59"/>
        <v>0</v>
      </c>
      <c r="I111" s="62"/>
      <c r="J111" s="62"/>
      <c r="K111" s="62"/>
      <c r="L111" s="64">
        <f t="shared" si="60"/>
        <v>0</v>
      </c>
      <c r="M111" s="62"/>
      <c r="N111" s="62"/>
      <c r="O111" s="62"/>
      <c r="P111" s="64">
        <f t="shared" si="61"/>
        <v>0</v>
      </c>
      <c r="Q111" s="62"/>
      <c r="R111" s="62"/>
      <c r="S111" s="62"/>
      <c r="T111" s="64">
        <f t="shared" si="62"/>
        <v>0</v>
      </c>
      <c r="U111" s="62">
        <f t="shared" si="63"/>
        <v>0</v>
      </c>
      <c r="V111" s="62">
        <f t="shared" si="63"/>
        <v>0</v>
      </c>
      <c r="W111" s="62">
        <f t="shared" si="64"/>
        <v>0</v>
      </c>
      <c r="X111" s="65">
        <f t="shared" si="65"/>
        <v>0</v>
      </c>
    </row>
    <row r="112" spans="1:34" s="1" customFormat="1" ht="15.75" hidden="1" outlineLevel="1">
      <c r="A112" s="14" t="s">
        <v>18</v>
      </c>
      <c r="B112" s="67"/>
      <c r="C112" s="188"/>
      <c r="D112" s="183"/>
      <c r="E112" s="62"/>
      <c r="F112" s="62"/>
      <c r="G112" s="62"/>
      <c r="H112" s="64">
        <f t="shared" si="59"/>
        <v>0</v>
      </c>
      <c r="I112" s="62"/>
      <c r="J112" s="62"/>
      <c r="K112" s="62"/>
      <c r="L112" s="64">
        <f t="shared" si="60"/>
        <v>0</v>
      </c>
      <c r="M112" s="62"/>
      <c r="N112" s="62"/>
      <c r="O112" s="62"/>
      <c r="P112" s="64">
        <f t="shared" si="61"/>
        <v>0</v>
      </c>
      <c r="Q112" s="62"/>
      <c r="R112" s="62"/>
      <c r="S112" s="62"/>
      <c r="T112" s="64">
        <f t="shared" si="62"/>
        <v>0</v>
      </c>
      <c r="U112" s="62">
        <f t="shared" si="63"/>
        <v>0</v>
      </c>
      <c r="V112" s="62">
        <f t="shared" si="63"/>
        <v>0</v>
      </c>
      <c r="W112" s="62">
        <f t="shared" si="64"/>
        <v>0</v>
      </c>
      <c r="X112" s="65">
        <f t="shared" si="65"/>
        <v>0</v>
      </c>
    </row>
    <row r="113" spans="1:24" s="1" customFormat="1" ht="15.75" hidden="1" outlineLevel="1">
      <c r="A113" s="14" t="s">
        <v>33</v>
      </c>
      <c r="B113" s="67"/>
      <c r="C113" s="188"/>
      <c r="D113" s="183"/>
      <c r="E113" s="62"/>
      <c r="F113" s="62"/>
      <c r="G113" s="62"/>
      <c r="H113" s="64">
        <f t="shared" si="59"/>
        <v>0</v>
      </c>
      <c r="I113" s="62"/>
      <c r="J113" s="62"/>
      <c r="K113" s="62"/>
      <c r="L113" s="64">
        <f t="shared" si="60"/>
        <v>0</v>
      </c>
      <c r="M113" s="62"/>
      <c r="N113" s="62"/>
      <c r="O113" s="62"/>
      <c r="P113" s="64">
        <f t="shared" si="61"/>
        <v>0</v>
      </c>
      <c r="Q113" s="62"/>
      <c r="R113" s="62"/>
      <c r="S113" s="62"/>
      <c r="T113" s="64">
        <f t="shared" si="62"/>
        <v>0</v>
      </c>
      <c r="U113" s="62">
        <f t="shared" si="63"/>
        <v>0</v>
      </c>
      <c r="V113" s="62">
        <f t="shared" si="63"/>
        <v>0</v>
      </c>
      <c r="W113" s="62">
        <f t="shared" si="64"/>
        <v>0</v>
      </c>
      <c r="X113" s="65">
        <f t="shared" si="65"/>
        <v>0</v>
      </c>
    </row>
    <row r="114" spans="1:24" s="1" customFormat="1" ht="16.5" collapsed="1" thickBot="1">
      <c r="A114" s="50"/>
      <c r="B114" s="40" t="s">
        <v>39</v>
      </c>
      <c r="C114" s="188" t="s">
        <v>95</v>
      </c>
      <c r="D114" s="110"/>
      <c r="E114" s="60"/>
      <c r="F114" s="60"/>
      <c r="G114" s="60"/>
      <c r="H114" s="63">
        <f>SUM(H108:H113)-SMALL(H108:H113,1)-SMALL(H108:H113,2)</f>
        <v>41.5</v>
      </c>
      <c r="I114" s="60"/>
      <c r="J114" s="60"/>
      <c r="K114" s="60"/>
      <c r="L114" s="63">
        <f>SUM(L108:L113)-SMALL(L108:L113,1)-SMALL(L108:L113,2)</f>
        <v>37</v>
      </c>
      <c r="M114" s="60"/>
      <c r="N114" s="60"/>
      <c r="O114" s="60"/>
      <c r="P114" s="63">
        <f>SUM(P108:P113)-SMALL(P108:P113,1)-SMALL(P108:P113,2)</f>
        <v>36.9</v>
      </c>
      <c r="Q114" s="60"/>
      <c r="R114" s="60"/>
      <c r="S114" s="60"/>
      <c r="T114" s="63">
        <f>SUM(T108:T113)-SMALL(T108:T113,1)-SMALL(T108:T113,2)</f>
        <v>43</v>
      </c>
      <c r="U114" s="61"/>
      <c r="V114" s="61"/>
      <c r="W114" s="61"/>
      <c r="X114" s="66">
        <f t="shared" si="65"/>
        <v>158.4</v>
      </c>
    </row>
    <row r="115" spans="1:24" ht="16.5" thickTop="1">
      <c r="A115" s="14" t="s">
        <v>1</v>
      </c>
      <c r="B115" s="67" t="s">
        <v>85</v>
      </c>
      <c r="C115" s="188" t="s">
        <v>84</v>
      </c>
      <c r="D115" s="183" t="s">
        <v>58</v>
      </c>
      <c r="E115" s="62">
        <v>6</v>
      </c>
      <c r="F115" s="62">
        <v>9</v>
      </c>
      <c r="G115" s="62"/>
      <c r="H115" s="64">
        <f t="shared" ref="H115:H120" si="66">+E115+F115-G115</f>
        <v>15</v>
      </c>
      <c r="I115" s="62">
        <v>6</v>
      </c>
      <c r="J115" s="62">
        <v>8.8000000000000007</v>
      </c>
      <c r="K115" s="62"/>
      <c r="L115" s="64">
        <f t="shared" ref="L115:L120" si="67">+I115+J115-K115</f>
        <v>14.8</v>
      </c>
      <c r="M115" s="62">
        <v>6</v>
      </c>
      <c r="N115" s="62">
        <v>8.5</v>
      </c>
      <c r="O115" s="62"/>
      <c r="P115" s="64">
        <f t="shared" ref="P115:P120" si="68">+M115+N115-O115</f>
        <v>14.5</v>
      </c>
      <c r="Q115" s="62">
        <v>6</v>
      </c>
      <c r="R115" s="62">
        <v>7.9</v>
      </c>
      <c r="S115" s="62"/>
      <c r="T115" s="64">
        <f t="shared" ref="T115:T120" si="69">+Q115+R115-S115</f>
        <v>13.9</v>
      </c>
      <c r="U115" s="62">
        <f t="shared" ref="U115:U120" si="70">+E115+I115+M115+Q115</f>
        <v>24</v>
      </c>
      <c r="V115" s="62">
        <f t="shared" ref="V115:V120" si="71">+F115+J115+N115+R115</f>
        <v>34.200000000000003</v>
      </c>
      <c r="W115" s="62">
        <f t="shared" ref="W115:W120" si="72">+G115+K115+O115+S115</f>
        <v>0</v>
      </c>
      <c r="X115" s="65">
        <f t="shared" ref="X115:X133" si="73">+H115+L115+P115+T115</f>
        <v>58.199999999999996</v>
      </c>
    </row>
    <row r="116" spans="1:24" ht="15.75">
      <c r="A116" s="14" t="s">
        <v>2</v>
      </c>
      <c r="B116" s="67" t="s">
        <v>86</v>
      </c>
      <c r="C116" s="22" t="s">
        <v>84</v>
      </c>
      <c r="D116" s="183" t="s">
        <v>58</v>
      </c>
      <c r="E116" s="62">
        <v>6</v>
      </c>
      <c r="F116" s="62">
        <v>8.4</v>
      </c>
      <c r="G116" s="62"/>
      <c r="H116" s="64">
        <f t="shared" si="66"/>
        <v>14.4</v>
      </c>
      <c r="I116" s="62">
        <v>6</v>
      </c>
      <c r="J116" s="62">
        <v>8.1999999999999993</v>
      </c>
      <c r="K116" s="62"/>
      <c r="L116" s="64">
        <f t="shared" si="67"/>
        <v>14.2</v>
      </c>
      <c r="M116" s="62">
        <v>5</v>
      </c>
      <c r="N116" s="62">
        <v>7.7</v>
      </c>
      <c r="O116" s="62"/>
      <c r="P116" s="64">
        <f t="shared" si="68"/>
        <v>12.7</v>
      </c>
      <c r="Q116" s="62">
        <v>5.5</v>
      </c>
      <c r="R116" s="62">
        <v>7.9</v>
      </c>
      <c r="S116" s="62"/>
      <c r="T116" s="64">
        <f t="shared" si="69"/>
        <v>13.4</v>
      </c>
      <c r="U116" s="62">
        <f t="shared" si="70"/>
        <v>22.5</v>
      </c>
      <c r="V116" s="62">
        <f t="shared" si="71"/>
        <v>32.200000000000003</v>
      </c>
      <c r="W116" s="62">
        <f t="shared" si="72"/>
        <v>0</v>
      </c>
      <c r="X116" s="65">
        <f t="shared" si="73"/>
        <v>54.699999999999996</v>
      </c>
    </row>
    <row r="117" spans="1:24" ht="15.75">
      <c r="A117" s="14" t="s">
        <v>3</v>
      </c>
      <c r="B117" s="67" t="s">
        <v>87</v>
      </c>
      <c r="C117" s="22" t="s">
        <v>84</v>
      </c>
      <c r="D117" s="183" t="s">
        <v>58</v>
      </c>
      <c r="E117" s="62">
        <v>6</v>
      </c>
      <c r="F117" s="62">
        <v>8.8000000000000007</v>
      </c>
      <c r="G117" s="62"/>
      <c r="H117" s="64">
        <f t="shared" si="66"/>
        <v>14.8</v>
      </c>
      <c r="I117" s="62">
        <v>6</v>
      </c>
      <c r="J117" s="62">
        <v>7.5</v>
      </c>
      <c r="K117" s="62"/>
      <c r="L117" s="64">
        <f t="shared" si="67"/>
        <v>13.5</v>
      </c>
      <c r="M117" s="62">
        <v>4</v>
      </c>
      <c r="N117" s="62">
        <v>8.1999999999999993</v>
      </c>
      <c r="O117" s="62"/>
      <c r="P117" s="64">
        <f t="shared" si="68"/>
        <v>12.2</v>
      </c>
      <c r="Q117" s="62">
        <v>6</v>
      </c>
      <c r="R117" s="62">
        <v>8</v>
      </c>
      <c r="S117" s="62"/>
      <c r="T117" s="64">
        <f t="shared" si="69"/>
        <v>14</v>
      </c>
      <c r="U117" s="62">
        <f t="shared" si="70"/>
        <v>22</v>
      </c>
      <c r="V117" s="62">
        <f t="shared" si="71"/>
        <v>32.5</v>
      </c>
      <c r="W117" s="62">
        <f t="shared" si="72"/>
        <v>0</v>
      </c>
      <c r="X117" s="65">
        <f t="shared" si="73"/>
        <v>54.5</v>
      </c>
    </row>
    <row r="118" spans="1:24" ht="15.75">
      <c r="A118" s="14" t="s">
        <v>4</v>
      </c>
      <c r="B118" s="67" t="s">
        <v>89</v>
      </c>
      <c r="C118" s="22" t="s">
        <v>84</v>
      </c>
      <c r="D118" s="183" t="s">
        <v>58</v>
      </c>
      <c r="E118" s="62">
        <v>6</v>
      </c>
      <c r="F118" s="62">
        <v>9.3000000000000007</v>
      </c>
      <c r="G118" s="62"/>
      <c r="H118" s="64">
        <f t="shared" si="66"/>
        <v>15.3</v>
      </c>
      <c r="I118" s="62">
        <v>6</v>
      </c>
      <c r="J118" s="62">
        <v>6.6</v>
      </c>
      <c r="K118" s="62"/>
      <c r="L118" s="64">
        <f t="shared" si="67"/>
        <v>12.6</v>
      </c>
      <c r="M118" s="62">
        <v>2.5</v>
      </c>
      <c r="N118" s="62">
        <v>7.3</v>
      </c>
      <c r="O118" s="62"/>
      <c r="P118" s="64">
        <f t="shared" si="68"/>
        <v>9.8000000000000007</v>
      </c>
      <c r="Q118" s="62">
        <v>5.5</v>
      </c>
      <c r="R118" s="62">
        <v>7.4</v>
      </c>
      <c r="S118" s="62"/>
      <c r="T118" s="64">
        <f t="shared" si="69"/>
        <v>12.9</v>
      </c>
      <c r="U118" s="62">
        <f t="shared" si="70"/>
        <v>20</v>
      </c>
      <c r="V118" s="62">
        <f t="shared" si="71"/>
        <v>30.6</v>
      </c>
      <c r="W118" s="62">
        <f t="shared" si="72"/>
        <v>0</v>
      </c>
      <c r="X118" s="65">
        <f t="shared" si="73"/>
        <v>50.6</v>
      </c>
    </row>
    <row r="119" spans="1:24" ht="15.75" outlineLevel="1">
      <c r="A119" s="14" t="s">
        <v>18</v>
      </c>
      <c r="B119" s="67" t="s">
        <v>88</v>
      </c>
      <c r="C119" s="22" t="s">
        <v>84</v>
      </c>
      <c r="D119" s="183" t="s">
        <v>58</v>
      </c>
      <c r="E119" s="62">
        <v>6</v>
      </c>
      <c r="F119" s="62">
        <v>8.6999999999999993</v>
      </c>
      <c r="G119" s="62"/>
      <c r="H119" s="64">
        <f t="shared" si="66"/>
        <v>14.7</v>
      </c>
      <c r="I119" s="62">
        <v>2.5</v>
      </c>
      <c r="J119" s="62">
        <v>8</v>
      </c>
      <c r="K119" s="62"/>
      <c r="L119" s="64">
        <f t="shared" si="67"/>
        <v>10.5</v>
      </c>
      <c r="M119" s="62">
        <v>4</v>
      </c>
      <c r="N119" s="62">
        <v>5.5</v>
      </c>
      <c r="O119" s="62"/>
      <c r="P119" s="64">
        <f t="shared" si="68"/>
        <v>9.5</v>
      </c>
      <c r="Q119" s="62">
        <v>6</v>
      </c>
      <c r="R119" s="62">
        <v>8.4</v>
      </c>
      <c r="S119" s="62"/>
      <c r="T119" s="64">
        <f t="shared" si="69"/>
        <v>14.4</v>
      </c>
      <c r="U119" s="62">
        <f t="shared" si="70"/>
        <v>18.5</v>
      </c>
      <c r="V119" s="62">
        <f t="shared" si="71"/>
        <v>30.6</v>
      </c>
      <c r="W119" s="62">
        <f t="shared" si="72"/>
        <v>0</v>
      </c>
      <c r="X119" s="65">
        <f t="shared" si="73"/>
        <v>49.1</v>
      </c>
    </row>
    <row r="120" spans="1:24" ht="15.75" hidden="1" outlineLevel="1">
      <c r="A120" s="14" t="s">
        <v>33</v>
      </c>
      <c r="B120" s="67"/>
      <c r="C120" s="22" t="s">
        <v>84</v>
      </c>
      <c r="D120" s="184"/>
      <c r="E120" s="62"/>
      <c r="F120" s="62"/>
      <c r="G120" s="62"/>
      <c r="H120" s="64">
        <f t="shared" si="66"/>
        <v>0</v>
      </c>
      <c r="I120" s="62"/>
      <c r="J120" s="62"/>
      <c r="K120" s="62"/>
      <c r="L120" s="64">
        <f t="shared" si="67"/>
        <v>0</v>
      </c>
      <c r="M120" s="62"/>
      <c r="N120" s="62"/>
      <c r="O120" s="62"/>
      <c r="P120" s="64">
        <f t="shared" si="68"/>
        <v>0</v>
      </c>
      <c r="Q120" s="62"/>
      <c r="R120" s="62"/>
      <c r="S120" s="62"/>
      <c r="T120" s="64">
        <f t="shared" si="69"/>
        <v>0</v>
      </c>
      <c r="U120" s="62">
        <f t="shared" si="70"/>
        <v>0</v>
      </c>
      <c r="V120" s="62">
        <f t="shared" si="71"/>
        <v>0</v>
      </c>
      <c r="W120" s="62">
        <f t="shared" si="72"/>
        <v>0</v>
      </c>
      <c r="X120" s="65">
        <f t="shared" si="73"/>
        <v>0</v>
      </c>
    </row>
    <row r="121" spans="1:24" ht="16.5" collapsed="1" thickBot="1">
      <c r="A121" s="50"/>
      <c r="B121" s="40" t="s">
        <v>39</v>
      </c>
      <c r="C121" s="105" t="s">
        <v>84</v>
      </c>
      <c r="D121" s="110"/>
      <c r="E121" s="60"/>
      <c r="F121" s="60"/>
      <c r="G121" s="60"/>
      <c r="H121" s="63">
        <f>SUM(H115:H120)-SMALL(H115:H120,1)-SMALL(H115:H120,2)</f>
        <v>59.800000000000004</v>
      </c>
      <c r="I121" s="60"/>
      <c r="J121" s="60"/>
      <c r="K121" s="60"/>
      <c r="L121" s="63">
        <f>SUM(L115:L120)-SMALL(L115:L120,1)-SMALL(L115:L120,2)</f>
        <v>55.099999999999994</v>
      </c>
      <c r="M121" s="60"/>
      <c r="N121" s="60"/>
      <c r="O121" s="60"/>
      <c r="P121" s="63">
        <f>SUM(P115:P120)-SMALL(P115:P120,1)-SMALL(P115:P120,2)</f>
        <v>49.2</v>
      </c>
      <c r="Q121" s="60"/>
      <c r="R121" s="60"/>
      <c r="S121" s="60"/>
      <c r="T121" s="63">
        <f>SUM(T115:T120)-SMALL(T115:T120,1)-SMALL(T115:T120,2)</f>
        <v>55.699999999999996</v>
      </c>
      <c r="U121" s="61"/>
      <c r="V121" s="61"/>
      <c r="W121" s="61"/>
      <c r="X121" s="66">
        <f t="shared" si="73"/>
        <v>219.8</v>
      </c>
    </row>
    <row r="122" spans="1:24" ht="16.5" hidden="1" thickTop="1">
      <c r="A122" s="14" t="s">
        <v>1</v>
      </c>
      <c r="B122" s="67"/>
      <c r="C122" s="188"/>
      <c r="D122" s="183"/>
      <c r="E122" s="62"/>
      <c r="F122" s="62"/>
      <c r="G122" s="62"/>
      <c r="H122" s="64">
        <f t="shared" ref="H122:H127" si="74">+E122+F122-G122</f>
        <v>0</v>
      </c>
      <c r="I122" s="62"/>
      <c r="J122" s="62"/>
      <c r="K122" s="62"/>
      <c r="L122" s="64">
        <f t="shared" ref="L122:L127" si="75">+I122+J122-K122</f>
        <v>0</v>
      </c>
      <c r="M122" s="62"/>
      <c r="N122" s="62"/>
      <c r="O122" s="62"/>
      <c r="P122" s="64">
        <f t="shared" ref="P122:P127" si="76">+M122+N122-O122</f>
        <v>0</v>
      </c>
      <c r="Q122" s="62"/>
      <c r="R122" s="62"/>
      <c r="S122" s="62"/>
      <c r="T122" s="64">
        <f t="shared" ref="T122:T127" si="77">+Q122+R122-S122</f>
        <v>0</v>
      </c>
      <c r="U122" s="62">
        <f t="shared" ref="U122:U127" si="78">+E122+I122+M122+Q122</f>
        <v>0</v>
      </c>
      <c r="V122" s="62">
        <f t="shared" ref="V122:V127" si="79">+F122+J122+N122+R122</f>
        <v>0</v>
      </c>
      <c r="W122" s="62">
        <f t="shared" ref="W122:W127" si="80">+G122+K122+O122+S122</f>
        <v>0</v>
      </c>
      <c r="X122" s="65">
        <f t="shared" si="73"/>
        <v>0</v>
      </c>
    </row>
    <row r="123" spans="1:24" ht="15.75" hidden="1">
      <c r="A123" s="14" t="s">
        <v>2</v>
      </c>
      <c r="B123" s="67"/>
      <c r="C123" s="22"/>
      <c r="D123" s="183"/>
      <c r="E123" s="62"/>
      <c r="F123" s="62"/>
      <c r="G123" s="62"/>
      <c r="H123" s="64">
        <f t="shared" si="74"/>
        <v>0</v>
      </c>
      <c r="I123" s="62"/>
      <c r="J123" s="62"/>
      <c r="K123" s="62"/>
      <c r="L123" s="64">
        <f t="shared" si="75"/>
        <v>0</v>
      </c>
      <c r="M123" s="62"/>
      <c r="N123" s="62"/>
      <c r="O123" s="62"/>
      <c r="P123" s="64">
        <f t="shared" si="76"/>
        <v>0</v>
      </c>
      <c r="Q123" s="62"/>
      <c r="R123" s="62"/>
      <c r="S123" s="62"/>
      <c r="T123" s="64">
        <f t="shared" si="77"/>
        <v>0</v>
      </c>
      <c r="U123" s="62">
        <f t="shared" si="78"/>
        <v>0</v>
      </c>
      <c r="V123" s="62">
        <f t="shared" si="79"/>
        <v>0</v>
      </c>
      <c r="W123" s="62">
        <f t="shared" si="80"/>
        <v>0</v>
      </c>
      <c r="X123" s="65">
        <f t="shared" si="73"/>
        <v>0</v>
      </c>
    </row>
    <row r="124" spans="1:24" ht="15.75" hidden="1">
      <c r="A124" s="14" t="s">
        <v>3</v>
      </c>
      <c r="B124" s="67"/>
      <c r="C124" s="22"/>
      <c r="D124" s="183"/>
      <c r="E124" s="62"/>
      <c r="F124" s="62"/>
      <c r="G124" s="62"/>
      <c r="H124" s="64">
        <f t="shared" si="74"/>
        <v>0</v>
      </c>
      <c r="I124" s="62"/>
      <c r="J124" s="62"/>
      <c r="K124" s="62"/>
      <c r="L124" s="64">
        <f t="shared" si="75"/>
        <v>0</v>
      </c>
      <c r="M124" s="62"/>
      <c r="N124" s="62"/>
      <c r="O124" s="62"/>
      <c r="P124" s="64">
        <f t="shared" si="76"/>
        <v>0</v>
      </c>
      <c r="Q124" s="62"/>
      <c r="R124" s="62"/>
      <c r="S124" s="62"/>
      <c r="T124" s="64">
        <f t="shared" si="77"/>
        <v>0</v>
      </c>
      <c r="U124" s="62">
        <f t="shared" si="78"/>
        <v>0</v>
      </c>
      <c r="V124" s="62">
        <f t="shared" si="79"/>
        <v>0</v>
      </c>
      <c r="W124" s="62">
        <f t="shared" si="80"/>
        <v>0</v>
      </c>
      <c r="X124" s="65">
        <f t="shared" si="73"/>
        <v>0</v>
      </c>
    </row>
    <row r="125" spans="1:24" ht="15.75" hidden="1">
      <c r="A125" s="14" t="s">
        <v>4</v>
      </c>
      <c r="B125" s="67"/>
      <c r="C125" s="22"/>
      <c r="D125" s="183"/>
      <c r="E125" s="62"/>
      <c r="F125" s="62"/>
      <c r="G125" s="62"/>
      <c r="H125" s="64">
        <f t="shared" si="74"/>
        <v>0</v>
      </c>
      <c r="I125" s="62"/>
      <c r="J125" s="62"/>
      <c r="K125" s="62"/>
      <c r="L125" s="64">
        <f t="shared" si="75"/>
        <v>0</v>
      </c>
      <c r="M125" s="62"/>
      <c r="N125" s="62"/>
      <c r="O125" s="62"/>
      <c r="P125" s="64">
        <f t="shared" si="76"/>
        <v>0</v>
      </c>
      <c r="Q125" s="62"/>
      <c r="R125" s="62"/>
      <c r="S125" s="62"/>
      <c r="T125" s="64">
        <f t="shared" si="77"/>
        <v>0</v>
      </c>
      <c r="U125" s="62">
        <f t="shared" si="78"/>
        <v>0</v>
      </c>
      <c r="V125" s="62">
        <f t="shared" si="79"/>
        <v>0</v>
      </c>
      <c r="W125" s="62">
        <f t="shared" si="80"/>
        <v>0</v>
      </c>
      <c r="X125" s="65">
        <f t="shared" si="73"/>
        <v>0</v>
      </c>
    </row>
    <row r="126" spans="1:24" ht="15.75" hidden="1" outlineLevel="1">
      <c r="A126" s="14" t="s">
        <v>18</v>
      </c>
      <c r="B126" s="67"/>
      <c r="C126" s="22"/>
      <c r="D126" s="184"/>
      <c r="E126" s="62"/>
      <c r="F126" s="62"/>
      <c r="G126" s="62"/>
      <c r="H126" s="64">
        <f t="shared" si="74"/>
        <v>0</v>
      </c>
      <c r="I126" s="62"/>
      <c r="J126" s="62"/>
      <c r="K126" s="62"/>
      <c r="L126" s="64">
        <f t="shared" si="75"/>
        <v>0</v>
      </c>
      <c r="M126" s="62"/>
      <c r="N126" s="62"/>
      <c r="O126" s="62"/>
      <c r="P126" s="64">
        <f t="shared" si="76"/>
        <v>0</v>
      </c>
      <c r="Q126" s="62"/>
      <c r="R126" s="62"/>
      <c r="S126" s="62"/>
      <c r="T126" s="64">
        <f t="shared" si="77"/>
        <v>0</v>
      </c>
      <c r="U126" s="62">
        <f t="shared" si="78"/>
        <v>0</v>
      </c>
      <c r="V126" s="62">
        <f t="shared" si="79"/>
        <v>0</v>
      </c>
      <c r="W126" s="62">
        <f t="shared" si="80"/>
        <v>0</v>
      </c>
      <c r="X126" s="65">
        <f t="shared" si="73"/>
        <v>0</v>
      </c>
    </row>
    <row r="127" spans="1:24" ht="15.75" hidden="1" outlineLevel="1">
      <c r="A127" s="14" t="s">
        <v>33</v>
      </c>
      <c r="B127" s="67"/>
      <c r="C127" s="22"/>
      <c r="D127" s="45"/>
      <c r="E127" s="62"/>
      <c r="F127" s="62"/>
      <c r="G127" s="62"/>
      <c r="H127" s="64">
        <f t="shared" si="74"/>
        <v>0</v>
      </c>
      <c r="I127" s="62"/>
      <c r="J127" s="62"/>
      <c r="K127" s="62"/>
      <c r="L127" s="64">
        <f t="shared" si="75"/>
        <v>0</v>
      </c>
      <c r="M127" s="62"/>
      <c r="N127" s="62"/>
      <c r="O127" s="62"/>
      <c r="P127" s="64">
        <f t="shared" si="76"/>
        <v>0</v>
      </c>
      <c r="Q127" s="62"/>
      <c r="R127" s="62"/>
      <c r="S127" s="62"/>
      <c r="T127" s="64">
        <f t="shared" si="77"/>
        <v>0</v>
      </c>
      <c r="U127" s="62">
        <f t="shared" si="78"/>
        <v>0</v>
      </c>
      <c r="V127" s="62">
        <f t="shared" si="79"/>
        <v>0</v>
      </c>
      <c r="W127" s="62">
        <f t="shared" si="80"/>
        <v>0</v>
      </c>
      <c r="X127" s="65">
        <f t="shared" si="73"/>
        <v>0</v>
      </c>
    </row>
    <row r="128" spans="1:24" ht="16.5" hidden="1" thickBot="1">
      <c r="A128" s="50"/>
      <c r="B128" s="40" t="s">
        <v>39</v>
      </c>
      <c r="C128" s="105"/>
      <c r="D128" s="110" t="s">
        <v>40</v>
      </c>
      <c r="E128" s="60"/>
      <c r="F128" s="60"/>
      <c r="G128" s="60"/>
      <c r="H128" s="63">
        <f>SUM(H122:H127)-SMALL(H122:H127,1)-SMALL(H122:H127,2)</f>
        <v>0</v>
      </c>
      <c r="I128" s="60"/>
      <c r="J128" s="60"/>
      <c r="K128" s="60"/>
      <c r="L128" s="63">
        <f>SUM(L122:L127)-SMALL(L122:L127,1)-SMALL(L122:L127,2)</f>
        <v>0</v>
      </c>
      <c r="M128" s="60"/>
      <c r="N128" s="60"/>
      <c r="O128" s="60"/>
      <c r="P128" s="63">
        <f>SUM(P122:P127)-SMALL(P122:P127,1)-SMALL(P122:P127,2)</f>
        <v>0</v>
      </c>
      <c r="Q128" s="60"/>
      <c r="R128" s="60"/>
      <c r="S128" s="60"/>
      <c r="T128" s="63">
        <f>SUM(T122:T127)-SMALL(T122:T127,1)-SMALL(T122:T127,2)</f>
        <v>0</v>
      </c>
      <c r="U128" s="61"/>
      <c r="V128" s="61"/>
      <c r="W128" s="61"/>
      <c r="X128" s="66">
        <f t="shared" si="73"/>
        <v>0</v>
      </c>
    </row>
    <row r="129" spans="1:24" ht="16.5" hidden="1" thickTop="1">
      <c r="A129" s="14" t="s">
        <v>1</v>
      </c>
      <c r="B129" s="67"/>
      <c r="C129" s="188"/>
      <c r="D129" s="183"/>
      <c r="E129" s="62"/>
      <c r="F129" s="62"/>
      <c r="G129" s="62"/>
      <c r="H129" s="64">
        <f>+E129+F129-G129</f>
        <v>0</v>
      </c>
      <c r="I129" s="62"/>
      <c r="J129" s="62"/>
      <c r="K129" s="62"/>
      <c r="L129" s="64">
        <f>+I129+J129-K129</f>
        <v>0</v>
      </c>
      <c r="M129" s="62"/>
      <c r="N129" s="62"/>
      <c r="O129" s="62"/>
      <c r="P129" s="64">
        <f>+M129+N129-O129</f>
        <v>0</v>
      </c>
      <c r="Q129" s="62"/>
      <c r="R129" s="62"/>
      <c r="S129" s="62"/>
      <c r="T129" s="64">
        <f>+Q129+R129-S129</f>
        <v>0</v>
      </c>
      <c r="U129" s="62">
        <f t="shared" ref="U129:W132" si="81">+E129+I129+M129+Q129</f>
        <v>0</v>
      </c>
      <c r="V129" s="62">
        <f t="shared" si="81"/>
        <v>0</v>
      </c>
      <c r="W129" s="62">
        <f t="shared" si="81"/>
        <v>0</v>
      </c>
      <c r="X129" s="65">
        <f t="shared" si="73"/>
        <v>0</v>
      </c>
    </row>
    <row r="130" spans="1:24" ht="15.75" hidden="1">
      <c r="A130" s="14" t="s">
        <v>2</v>
      </c>
      <c r="B130" s="67"/>
      <c r="C130" s="22"/>
      <c r="D130" s="183"/>
      <c r="E130" s="62"/>
      <c r="F130" s="62"/>
      <c r="G130" s="62"/>
      <c r="H130" s="64">
        <f>+E130+F130-G130</f>
        <v>0</v>
      </c>
      <c r="I130" s="62"/>
      <c r="J130" s="62"/>
      <c r="K130" s="62"/>
      <c r="L130" s="64">
        <f>+I130+J130-K130</f>
        <v>0</v>
      </c>
      <c r="M130" s="62"/>
      <c r="N130" s="62"/>
      <c r="O130" s="62"/>
      <c r="P130" s="64">
        <f>+M130+N130-O130</f>
        <v>0</v>
      </c>
      <c r="Q130" s="62"/>
      <c r="R130" s="62"/>
      <c r="S130" s="62"/>
      <c r="T130" s="64">
        <f>+Q130+R130-S130</f>
        <v>0</v>
      </c>
      <c r="U130" s="62">
        <f t="shared" si="81"/>
        <v>0</v>
      </c>
      <c r="V130" s="62">
        <f t="shared" si="81"/>
        <v>0</v>
      </c>
      <c r="W130" s="62">
        <f t="shared" si="81"/>
        <v>0</v>
      </c>
      <c r="X130" s="65">
        <f t="shared" si="73"/>
        <v>0</v>
      </c>
    </row>
    <row r="131" spans="1:24" ht="15.75" hidden="1">
      <c r="A131" s="14" t="s">
        <v>3</v>
      </c>
      <c r="B131" s="67"/>
      <c r="C131" s="22"/>
      <c r="D131" s="183"/>
      <c r="E131" s="62"/>
      <c r="F131" s="62"/>
      <c r="G131" s="62"/>
      <c r="H131" s="64">
        <f>+E131+F131-G131</f>
        <v>0</v>
      </c>
      <c r="I131" s="62"/>
      <c r="J131" s="62"/>
      <c r="K131" s="62"/>
      <c r="L131" s="64">
        <f>+I131+J131-K131</f>
        <v>0</v>
      </c>
      <c r="M131" s="62"/>
      <c r="N131" s="62"/>
      <c r="O131" s="62"/>
      <c r="P131" s="64">
        <f>+M131+N131-O131</f>
        <v>0</v>
      </c>
      <c r="Q131" s="62"/>
      <c r="R131" s="62"/>
      <c r="S131" s="62"/>
      <c r="T131" s="64">
        <f>+Q131+R131-S131</f>
        <v>0</v>
      </c>
      <c r="U131" s="62">
        <f t="shared" si="81"/>
        <v>0</v>
      </c>
      <c r="V131" s="62">
        <f t="shared" si="81"/>
        <v>0</v>
      </c>
      <c r="W131" s="62">
        <f t="shared" si="81"/>
        <v>0</v>
      </c>
      <c r="X131" s="65">
        <f t="shared" si="73"/>
        <v>0</v>
      </c>
    </row>
    <row r="132" spans="1:24" ht="15.75" hidden="1">
      <c r="A132" s="14" t="s">
        <v>4</v>
      </c>
      <c r="B132" s="67"/>
      <c r="C132" s="22"/>
      <c r="D132" s="183"/>
      <c r="E132" s="62"/>
      <c r="F132" s="62"/>
      <c r="G132" s="62"/>
      <c r="H132" s="64">
        <f>+E132+F132-G132</f>
        <v>0</v>
      </c>
      <c r="I132" s="62"/>
      <c r="J132" s="62"/>
      <c r="K132" s="62"/>
      <c r="L132" s="64">
        <f>+I132+J132-K132</f>
        <v>0</v>
      </c>
      <c r="M132" s="62"/>
      <c r="N132" s="62"/>
      <c r="O132" s="62"/>
      <c r="P132" s="64">
        <f>+M132+N132-O132</f>
        <v>0</v>
      </c>
      <c r="Q132" s="62"/>
      <c r="R132" s="62"/>
      <c r="S132" s="62"/>
      <c r="T132" s="64">
        <f>+Q132+R132-S132</f>
        <v>0</v>
      </c>
      <c r="U132" s="62">
        <f t="shared" si="81"/>
        <v>0</v>
      </c>
      <c r="V132" s="62">
        <f t="shared" si="81"/>
        <v>0</v>
      </c>
      <c r="W132" s="62">
        <f t="shared" si="81"/>
        <v>0</v>
      </c>
      <c r="X132" s="65">
        <f t="shared" si="73"/>
        <v>0</v>
      </c>
    </row>
    <row r="133" spans="1:24" ht="16.5" hidden="1" thickBot="1">
      <c r="A133" s="50"/>
      <c r="B133" s="40" t="s">
        <v>39</v>
      </c>
      <c r="C133" s="105"/>
      <c r="D133" s="110" t="s">
        <v>40</v>
      </c>
      <c r="E133" s="60"/>
      <c r="F133" s="60"/>
      <c r="G133" s="60"/>
      <c r="H133" s="63">
        <f>SUM(H129:H132)</f>
        <v>0</v>
      </c>
      <c r="I133" s="60"/>
      <c r="J133" s="60"/>
      <c r="K133" s="60"/>
      <c r="L133" s="63">
        <f>SUM(L129:L132)</f>
        <v>0</v>
      </c>
      <c r="M133" s="60"/>
      <c r="N133" s="60"/>
      <c r="O133" s="60"/>
      <c r="P133" s="63">
        <f>SUM(P129:P132)</f>
        <v>0</v>
      </c>
      <c r="Q133" s="60"/>
      <c r="R133" s="60"/>
      <c r="S133" s="60"/>
      <c r="T133" s="63">
        <f>SUM(T129:T132)</f>
        <v>0</v>
      </c>
      <c r="U133" s="61"/>
      <c r="V133" s="61"/>
      <c r="W133" s="61"/>
      <c r="X133" s="66">
        <f t="shared" si="73"/>
        <v>0</v>
      </c>
    </row>
    <row r="134" spans="1:24" ht="15.75" thickTop="1">
      <c r="B134" s="1"/>
    </row>
    <row r="135" spans="1:24" ht="23.25">
      <c r="A135" s="8"/>
      <c r="B135" s="57" t="s">
        <v>164</v>
      </c>
    </row>
    <row r="136" spans="1:24" ht="24" customHeight="1">
      <c r="A136" s="122"/>
      <c r="B136" s="197" t="s">
        <v>21</v>
      </c>
      <c r="C136" s="191" t="s">
        <v>17</v>
      </c>
      <c r="D136" s="252" t="s">
        <v>46</v>
      </c>
      <c r="E136" s="254"/>
      <c r="F136" s="255"/>
      <c r="G136" s="255"/>
      <c r="H136" s="256"/>
      <c r="I136" s="254"/>
      <c r="J136" s="255"/>
      <c r="K136" s="255"/>
      <c r="L136" s="256"/>
      <c r="M136" s="254"/>
      <c r="N136" s="255"/>
      <c r="O136" s="255"/>
      <c r="P136" s="256"/>
      <c r="Q136" s="254"/>
      <c r="R136" s="255"/>
      <c r="S136" s="255"/>
      <c r="T136" s="256"/>
      <c r="U136" s="257" t="s">
        <v>0</v>
      </c>
      <c r="V136" s="258"/>
      <c r="W136" s="258"/>
      <c r="X136" s="259"/>
    </row>
    <row r="137" spans="1:24" ht="15.75">
      <c r="A137" s="123"/>
      <c r="B137" s="125"/>
      <c r="C137" s="126"/>
      <c r="D137" s="253"/>
      <c r="E137" s="127" t="s">
        <v>29</v>
      </c>
      <c r="F137" s="127" t="s">
        <v>30</v>
      </c>
      <c r="G137" s="128" t="s">
        <v>34</v>
      </c>
      <c r="H137" s="129" t="s">
        <v>32</v>
      </c>
      <c r="I137" s="127" t="s">
        <v>29</v>
      </c>
      <c r="J137" s="127" t="s">
        <v>30</v>
      </c>
      <c r="K137" s="128" t="s">
        <v>34</v>
      </c>
      <c r="L137" s="129" t="s">
        <v>32</v>
      </c>
      <c r="M137" s="127" t="s">
        <v>29</v>
      </c>
      <c r="N137" s="127" t="s">
        <v>30</v>
      </c>
      <c r="O137" s="128" t="s">
        <v>34</v>
      </c>
      <c r="P137" s="129" t="s">
        <v>32</v>
      </c>
      <c r="Q137" s="127" t="s">
        <v>29</v>
      </c>
      <c r="R137" s="127" t="s">
        <v>30</v>
      </c>
      <c r="S137" s="128" t="s">
        <v>34</v>
      </c>
      <c r="T137" s="129" t="s">
        <v>32</v>
      </c>
      <c r="U137" s="127" t="s">
        <v>29</v>
      </c>
      <c r="V137" s="127" t="s">
        <v>30</v>
      </c>
      <c r="W137" s="128" t="s">
        <v>34</v>
      </c>
      <c r="X137" s="130" t="s">
        <v>23</v>
      </c>
    </row>
    <row r="138" spans="1:24" ht="15.75" hidden="1">
      <c r="A138" s="14" t="s">
        <v>1</v>
      </c>
      <c r="B138" s="67"/>
      <c r="C138" s="22"/>
      <c r="D138" s="183"/>
      <c r="E138" s="62"/>
      <c r="F138" s="62"/>
      <c r="G138" s="62"/>
      <c r="H138" s="64">
        <f>+E138+F138-G138</f>
        <v>0</v>
      </c>
      <c r="I138" s="62"/>
      <c r="J138" s="62"/>
      <c r="K138" s="62"/>
      <c r="L138" s="64">
        <f>+I138+J138-K138</f>
        <v>0</v>
      </c>
      <c r="M138" s="62"/>
      <c r="N138" s="62"/>
      <c r="O138" s="62"/>
      <c r="P138" s="64">
        <f>+M138+N138-O138</f>
        <v>0</v>
      </c>
      <c r="Q138" s="62"/>
      <c r="R138" s="62"/>
      <c r="S138" s="62"/>
      <c r="T138" s="64">
        <f>+Q138+R138-S138</f>
        <v>0</v>
      </c>
      <c r="U138" s="62">
        <f t="shared" ref="U138:W141" si="82">+E138+I138+M138+Q138</f>
        <v>0</v>
      </c>
      <c r="V138" s="62">
        <f t="shared" si="82"/>
        <v>0</v>
      </c>
      <c r="W138" s="62">
        <f t="shared" si="82"/>
        <v>0</v>
      </c>
      <c r="X138" s="65">
        <f t="shared" ref="X138:X164" si="83">+H138+L138+P138+T138</f>
        <v>0</v>
      </c>
    </row>
    <row r="139" spans="1:24" ht="15.75" hidden="1">
      <c r="A139" s="14" t="s">
        <v>2</v>
      </c>
      <c r="B139" s="67"/>
      <c r="C139" s="22"/>
      <c r="D139" s="183"/>
      <c r="E139" s="62"/>
      <c r="F139" s="62"/>
      <c r="G139" s="62"/>
      <c r="H139" s="64">
        <f>+E139+F139-G139</f>
        <v>0</v>
      </c>
      <c r="I139" s="62"/>
      <c r="J139" s="62"/>
      <c r="K139" s="62"/>
      <c r="L139" s="64">
        <f>+I139+J139-K139</f>
        <v>0</v>
      </c>
      <c r="M139" s="62"/>
      <c r="N139" s="62"/>
      <c r="O139" s="62"/>
      <c r="P139" s="64">
        <f>+M139+N139-O139</f>
        <v>0</v>
      </c>
      <c r="Q139" s="62"/>
      <c r="R139" s="62"/>
      <c r="S139" s="62"/>
      <c r="T139" s="64">
        <f>+Q139+R139-S139</f>
        <v>0</v>
      </c>
      <c r="U139" s="62">
        <f t="shared" si="82"/>
        <v>0</v>
      </c>
      <c r="V139" s="62">
        <f t="shared" si="82"/>
        <v>0</v>
      </c>
      <c r="W139" s="62">
        <f t="shared" si="82"/>
        <v>0</v>
      </c>
      <c r="X139" s="65">
        <f t="shared" si="83"/>
        <v>0</v>
      </c>
    </row>
    <row r="140" spans="1:24" ht="15.75" hidden="1">
      <c r="A140" s="14" t="s">
        <v>3</v>
      </c>
      <c r="B140" s="67"/>
      <c r="C140" s="22"/>
      <c r="D140" s="183"/>
      <c r="E140" s="62"/>
      <c r="F140" s="62"/>
      <c r="G140" s="62"/>
      <c r="H140" s="64">
        <f>+E140+F140-G140</f>
        <v>0</v>
      </c>
      <c r="I140" s="62"/>
      <c r="J140" s="62"/>
      <c r="K140" s="62"/>
      <c r="L140" s="64">
        <f>+I140+J140-K140</f>
        <v>0</v>
      </c>
      <c r="M140" s="62"/>
      <c r="N140" s="62"/>
      <c r="O140" s="62"/>
      <c r="P140" s="64">
        <f>+M140+N140-O140</f>
        <v>0</v>
      </c>
      <c r="Q140" s="62"/>
      <c r="R140" s="62"/>
      <c r="S140" s="62"/>
      <c r="T140" s="64">
        <f>+Q140+R140-S140</f>
        <v>0</v>
      </c>
      <c r="U140" s="62">
        <f t="shared" si="82"/>
        <v>0</v>
      </c>
      <c r="V140" s="62">
        <f t="shared" si="82"/>
        <v>0</v>
      </c>
      <c r="W140" s="62">
        <f t="shared" si="82"/>
        <v>0</v>
      </c>
      <c r="X140" s="65">
        <f t="shared" si="83"/>
        <v>0</v>
      </c>
    </row>
    <row r="141" spans="1:24" ht="15.75" hidden="1">
      <c r="A141" s="14" t="s">
        <v>4</v>
      </c>
      <c r="B141" s="67"/>
      <c r="C141" s="22"/>
      <c r="D141" s="183"/>
      <c r="E141" s="62"/>
      <c r="F141" s="62"/>
      <c r="G141" s="62"/>
      <c r="H141" s="64">
        <f>+E141+F141-G141</f>
        <v>0</v>
      </c>
      <c r="I141" s="62"/>
      <c r="J141" s="62"/>
      <c r="K141" s="62"/>
      <c r="L141" s="64">
        <f>+I141+J141-K141</f>
        <v>0</v>
      </c>
      <c r="M141" s="62"/>
      <c r="N141" s="62"/>
      <c r="O141" s="62"/>
      <c r="P141" s="64">
        <f>+M141+N141-O141</f>
        <v>0</v>
      </c>
      <c r="Q141" s="62"/>
      <c r="R141" s="62"/>
      <c r="S141" s="62"/>
      <c r="T141" s="64">
        <f>+Q141+R141-S141</f>
        <v>0</v>
      </c>
      <c r="U141" s="62">
        <f t="shared" si="82"/>
        <v>0</v>
      </c>
      <c r="V141" s="62">
        <f t="shared" si="82"/>
        <v>0</v>
      </c>
      <c r="W141" s="62">
        <f t="shared" si="82"/>
        <v>0</v>
      </c>
      <c r="X141" s="65">
        <f t="shared" si="83"/>
        <v>0</v>
      </c>
    </row>
    <row r="142" spans="1:24" ht="15.75" hidden="1">
      <c r="A142" s="111" t="s">
        <v>18</v>
      </c>
      <c r="B142" s="204"/>
      <c r="C142" s="22"/>
      <c r="D142" s="205"/>
      <c r="E142" s="112"/>
      <c r="F142" s="112"/>
      <c r="G142" s="112"/>
      <c r="H142" s="64">
        <f>+E142+F142-G142</f>
        <v>0</v>
      </c>
      <c r="I142" s="112"/>
      <c r="J142" s="112"/>
      <c r="K142" s="112"/>
      <c r="L142" s="64">
        <f>+I142+J142-K142</f>
        <v>0</v>
      </c>
      <c r="M142" s="112"/>
      <c r="N142" s="112"/>
      <c r="O142" s="112"/>
      <c r="P142" s="64">
        <f>+M142+N142-O142</f>
        <v>0</v>
      </c>
      <c r="Q142" s="112"/>
      <c r="R142" s="112"/>
      <c r="S142" s="112"/>
      <c r="T142" s="64">
        <f>+Q142+R142-S142</f>
        <v>0</v>
      </c>
      <c r="U142" s="62">
        <f>+E142+I142+M142+Q142</f>
        <v>0</v>
      </c>
      <c r="V142" s="62">
        <f>+F142+J142+N142+R142</f>
        <v>0</v>
      </c>
      <c r="W142" s="62">
        <f>+G142+K142+O142+S142</f>
        <v>0</v>
      </c>
      <c r="X142" s="65">
        <f>+H142+L142+P142+T142</f>
        <v>0</v>
      </c>
    </row>
    <row r="143" spans="1:24" ht="16.5" hidden="1" thickBot="1">
      <c r="A143" s="50"/>
      <c r="B143" s="40" t="s">
        <v>39</v>
      </c>
      <c r="C143" s="22"/>
      <c r="D143" s="110"/>
      <c r="E143" s="60"/>
      <c r="F143" s="60"/>
      <c r="G143" s="60"/>
      <c r="H143" s="63"/>
      <c r="I143" s="60"/>
      <c r="J143" s="60"/>
      <c r="K143" s="60"/>
      <c r="L143" s="63"/>
      <c r="M143" s="60"/>
      <c r="N143" s="60"/>
      <c r="O143" s="60"/>
      <c r="P143" s="63"/>
      <c r="Q143" s="60"/>
      <c r="R143" s="60"/>
      <c r="S143" s="60"/>
      <c r="T143" s="63"/>
      <c r="U143" s="61"/>
      <c r="V143" s="61"/>
      <c r="W143" s="61"/>
      <c r="X143" s="66">
        <f t="shared" si="83"/>
        <v>0</v>
      </c>
    </row>
    <row r="144" spans="1:24" ht="15.75">
      <c r="A144" s="14" t="s">
        <v>1</v>
      </c>
      <c r="B144" s="67" t="s">
        <v>68</v>
      </c>
      <c r="C144" s="21" t="s">
        <v>55</v>
      </c>
      <c r="D144" s="183" t="s">
        <v>65</v>
      </c>
      <c r="E144" s="62">
        <v>6</v>
      </c>
      <c r="F144" s="62">
        <v>8.4</v>
      </c>
      <c r="G144" s="62"/>
      <c r="H144" s="64">
        <f t="shared" ref="H144:H149" si="84">+E144+F144-G144</f>
        <v>14.4</v>
      </c>
      <c r="I144" s="62">
        <v>6</v>
      </c>
      <c r="J144" s="62">
        <v>9.1999999999999993</v>
      </c>
      <c r="K144" s="62"/>
      <c r="L144" s="64">
        <f t="shared" ref="L144:L149" si="85">+I144+J144-K144</f>
        <v>15.2</v>
      </c>
      <c r="M144" s="62">
        <v>6</v>
      </c>
      <c r="N144" s="62">
        <v>6.7</v>
      </c>
      <c r="O144" s="62"/>
      <c r="P144" s="64">
        <f t="shared" ref="P144:P149" si="86">+M144+N144-O144</f>
        <v>12.7</v>
      </c>
      <c r="Q144" s="62">
        <v>6</v>
      </c>
      <c r="R144" s="62">
        <v>8.9</v>
      </c>
      <c r="S144" s="62"/>
      <c r="T144" s="64">
        <f t="shared" ref="T144:T149" si="87">+Q144+R144-S144</f>
        <v>14.9</v>
      </c>
      <c r="U144" s="62">
        <f t="shared" ref="U144:U149" si="88">+E144+I144+M144+Q144</f>
        <v>24</v>
      </c>
      <c r="V144" s="62">
        <f t="shared" ref="V144:V149" si="89">+F144+J144+N144+R144</f>
        <v>33.200000000000003</v>
      </c>
      <c r="W144" s="62">
        <f t="shared" ref="W144:W149" si="90">+G144+K144+O144+S144</f>
        <v>0</v>
      </c>
      <c r="X144" s="65">
        <f t="shared" si="83"/>
        <v>57.199999999999996</v>
      </c>
    </row>
    <row r="145" spans="1:24" ht="15.75">
      <c r="A145" s="14" t="s">
        <v>2</v>
      </c>
      <c r="B145" s="67" t="s">
        <v>67</v>
      </c>
      <c r="C145" s="21" t="s">
        <v>55</v>
      </c>
      <c r="D145" s="183" t="s">
        <v>65</v>
      </c>
      <c r="E145" s="62">
        <v>6</v>
      </c>
      <c r="F145" s="62">
        <v>9</v>
      </c>
      <c r="G145" s="62"/>
      <c r="H145" s="64">
        <f t="shared" si="84"/>
        <v>15</v>
      </c>
      <c r="I145" s="62">
        <v>6</v>
      </c>
      <c r="J145" s="62">
        <v>9.1999999999999993</v>
      </c>
      <c r="K145" s="62"/>
      <c r="L145" s="64">
        <f t="shared" si="85"/>
        <v>15.2</v>
      </c>
      <c r="M145" s="62">
        <v>6</v>
      </c>
      <c r="N145" s="62">
        <v>8.9</v>
      </c>
      <c r="O145" s="62"/>
      <c r="P145" s="64">
        <f t="shared" si="86"/>
        <v>14.9</v>
      </c>
      <c r="Q145" s="62">
        <v>6</v>
      </c>
      <c r="R145" s="62">
        <v>8.9</v>
      </c>
      <c r="S145" s="62"/>
      <c r="T145" s="64">
        <f t="shared" si="87"/>
        <v>14.9</v>
      </c>
      <c r="U145" s="62">
        <f t="shared" si="88"/>
        <v>24</v>
      </c>
      <c r="V145" s="62">
        <f t="shared" si="89"/>
        <v>36</v>
      </c>
      <c r="W145" s="62">
        <f t="shared" si="90"/>
        <v>0</v>
      </c>
      <c r="X145" s="65">
        <f t="shared" si="83"/>
        <v>60</v>
      </c>
    </row>
    <row r="146" spans="1:24" ht="15.75">
      <c r="A146" s="14" t="s">
        <v>3</v>
      </c>
      <c r="B146" s="67" t="s">
        <v>75</v>
      </c>
      <c r="C146" s="21" t="s">
        <v>55</v>
      </c>
      <c r="D146" s="183" t="s">
        <v>65</v>
      </c>
      <c r="E146" s="62">
        <v>6</v>
      </c>
      <c r="F146" s="62">
        <v>8.8000000000000007</v>
      </c>
      <c r="G146" s="62"/>
      <c r="H146" s="64">
        <f t="shared" si="84"/>
        <v>14.8</v>
      </c>
      <c r="I146" s="62">
        <v>6</v>
      </c>
      <c r="J146" s="62">
        <v>9.6</v>
      </c>
      <c r="K146" s="62"/>
      <c r="L146" s="64">
        <f t="shared" si="85"/>
        <v>15.6</v>
      </c>
      <c r="M146" s="62">
        <v>6</v>
      </c>
      <c r="N146" s="62">
        <v>8.1</v>
      </c>
      <c r="O146" s="62"/>
      <c r="P146" s="64">
        <f t="shared" si="86"/>
        <v>14.1</v>
      </c>
      <c r="Q146" s="62">
        <v>6</v>
      </c>
      <c r="R146" s="62">
        <v>9</v>
      </c>
      <c r="S146" s="62"/>
      <c r="T146" s="64">
        <f t="shared" si="87"/>
        <v>15</v>
      </c>
      <c r="U146" s="62">
        <f t="shared" si="88"/>
        <v>24</v>
      </c>
      <c r="V146" s="62">
        <f t="shared" si="89"/>
        <v>35.5</v>
      </c>
      <c r="W146" s="62">
        <f t="shared" si="90"/>
        <v>0</v>
      </c>
      <c r="X146" s="65">
        <f t="shared" si="83"/>
        <v>59.5</v>
      </c>
    </row>
    <row r="147" spans="1:24" ht="15.75">
      <c r="A147" s="14" t="s">
        <v>4</v>
      </c>
      <c r="B147" s="67" t="s">
        <v>66</v>
      </c>
      <c r="C147" s="21" t="s">
        <v>55</v>
      </c>
      <c r="D147" s="183" t="s">
        <v>59</v>
      </c>
      <c r="E147" s="62">
        <v>6</v>
      </c>
      <c r="F147" s="62">
        <v>9</v>
      </c>
      <c r="G147" s="62"/>
      <c r="H147" s="64">
        <f t="shared" si="84"/>
        <v>15</v>
      </c>
      <c r="I147" s="62">
        <v>6</v>
      </c>
      <c r="J147" s="62">
        <v>8.8000000000000007</v>
      </c>
      <c r="K147" s="62"/>
      <c r="L147" s="64">
        <f t="shared" si="85"/>
        <v>14.8</v>
      </c>
      <c r="M147" s="62">
        <v>6</v>
      </c>
      <c r="N147" s="62">
        <v>8.6999999999999993</v>
      </c>
      <c r="O147" s="62"/>
      <c r="P147" s="64">
        <f t="shared" si="86"/>
        <v>14.7</v>
      </c>
      <c r="Q147" s="62">
        <v>6</v>
      </c>
      <c r="R147" s="62">
        <v>8.1999999999999993</v>
      </c>
      <c r="S147" s="62"/>
      <c r="T147" s="64">
        <f t="shared" si="87"/>
        <v>14.2</v>
      </c>
      <c r="U147" s="62">
        <f t="shared" si="88"/>
        <v>24</v>
      </c>
      <c r="V147" s="62">
        <f t="shared" si="89"/>
        <v>34.700000000000003</v>
      </c>
      <c r="W147" s="62">
        <f t="shared" si="90"/>
        <v>0</v>
      </c>
      <c r="X147" s="65">
        <f t="shared" si="83"/>
        <v>58.7</v>
      </c>
    </row>
    <row r="148" spans="1:24" ht="15.75" hidden="1" outlineLevel="1">
      <c r="A148" s="14" t="s">
        <v>18</v>
      </c>
      <c r="B148" s="67"/>
      <c r="C148" s="21" t="s">
        <v>55</v>
      </c>
      <c r="D148" s="45"/>
      <c r="E148" s="62"/>
      <c r="F148" s="62"/>
      <c r="G148" s="62"/>
      <c r="H148" s="64">
        <f t="shared" si="84"/>
        <v>0</v>
      </c>
      <c r="I148" s="62"/>
      <c r="J148" s="62"/>
      <c r="K148" s="62"/>
      <c r="L148" s="64">
        <f t="shared" si="85"/>
        <v>0</v>
      </c>
      <c r="M148" s="62"/>
      <c r="N148" s="62"/>
      <c r="O148" s="62"/>
      <c r="P148" s="64">
        <f t="shared" si="86"/>
        <v>0</v>
      </c>
      <c r="Q148" s="62"/>
      <c r="R148" s="62"/>
      <c r="S148" s="62"/>
      <c r="T148" s="64">
        <f t="shared" si="87"/>
        <v>0</v>
      </c>
      <c r="U148" s="62">
        <f t="shared" si="88"/>
        <v>0</v>
      </c>
      <c r="V148" s="62">
        <f t="shared" si="89"/>
        <v>0</v>
      </c>
      <c r="W148" s="62">
        <f t="shared" si="90"/>
        <v>0</v>
      </c>
      <c r="X148" s="65">
        <f t="shared" si="83"/>
        <v>0</v>
      </c>
    </row>
    <row r="149" spans="1:24" ht="15.75" hidden="1" outlineLevel="1">
      <c r="A149" s="14" t="s">
        <v>33</v>
      </c>
      <c r="B149" s="67"/>
      <c r="C149" s="21" t="s">
        <v>55</v>
      </c>
      <c r="D149" s="45"/>
      <c r="E149" s="62"/>
      <c r="F149" s="62"/>
      <c r="G149" s="62"/>
      <c r="H149" s="64">
        <f t="shared" si="84"/>
        <v>0</v>
      </c>
      <c r="I149" s="62"/>
      <c r="J149" s="62"/>
      <c r="K149" s="62"/>
      <c r="L149" s="64">
        <f t="shared" si="85"/>
        <v>0</v>
      </c>
      <c r="M149" s="62"/>
      <c r="N149" s="62"/>
      <c r="O149" s="62"/>
      <c r="P149" s="64">
        <f t="shared" si="86"/>
        <v>0</v>
      </c>
      <c r="Q149" s="62"/>
      <c r="R149" s="62"/>
      <c r="S149" s="62"/>
      <c r="T149" s="64">
        <f t="shared" si="87"/>
        <v>0</v>
      </c>
      <c r="U149" s="62">
        <f t="shared" si="88"/>
        <v>0</v>
      </c>
      <c r="V149" s="62">
        <f t="shared" si="89"/>
        <v>0</v>
      </c>
      <c r="W149" s="62">
        <f t="shared" si="90"/>
        <v>0</v>
      </c>
      <c r="X149" s="65">
        <f t="shared" si="83"/>
        <v>0</v>
      </c>
    </row>
    <row r="150" spans="1:24" ht="16.5" collapsed="1" thickBot="1">
      <c r="A150" s="50"/>
      <c r="B150" s="40" t="s">
        <v>39</v>
      </c>
      <c r="C150" s="21" t="s">
        <v>55</v>
      </c>
      <c r="D150" s="110"/>
      <c r="E150" s="60"/>
      <c r="F150" s="60"/>
      <c r="G150" s="60"/>
      <c r="H150" s="63">
        <f>SUM(H144:H149)-SMALL(H144:H149,1)-SMALL(H144:H149,2)</f>
        <v>59.2</v>
      </c>
      <c r="I150" s="60"/>
      <c r="J150" s="60"/>
      <c r="K150" s="60"/>
      <c r="L150" s="63">
        <f>SUM(L144:L149)-SMALL(L144:L149,1)-SMALL(L144:L149,2)</f>
        <v>60.8</v>
      </c>
      <c r="M150" s="60"/>
      <c r="N150" s="60"/>
      <c r="O150" s="60"/>
      <c r="P150" s="63">
        <f>SUM(P144:P149)-SMALL(P144:P149,1)-SMALL(P144:P149,2)</f>
        <v>56.400000000000006</v>
      </c>
      <c r="Q150" s="60"/>
      <c r="R150" s="60"/>
      <c r="S150" s="60"/>
      <c r="T150" s="63">
        <f>SUM(T144:T149)-SMALL(T144:T149,1)-SMALL(T144:T149,2)</f>
        <v>59</v>
      </c>
      <c r="U150" s="61"/>
      <c r="V150" s="61"/>
      <c r="W150" s="61"/>
      <c r="X150" s="66">
        <f t="shared" si="83"/>
        <v>235.4</v>
      </c>
    </row>
    <row r="151" spans="1:24" ht="16.5" hidden="1" thickTop="1">
      <c r="A151" s="14" t="s">
        <v>1</v>
      </c>
      <c r="E151" s="62"/>
      <c r="F151" s="62"/>
      <c r="G151" s="62"/>
      <c r="H151" s="64">
        <f t="shared" ref="H151:H156" si="91">+E151+F151-G151</f>
        <v>0</v>
      </c>
      <c r="I151" s="62"/>
      <c r="J151" s="62"/>
      <c r="K151" s="62"/>
      <c r="L151" s="64">
        <f t="shared" ref="L151:L156" si="92">+I151+J151-K151</f>
        <v>0</v>
      </c>
      <c r="M151" s="62"/>
      <c r="N151" s="62"/>
      <c r="O151" s="62"/>
      <c r="P151" s="64">
        <f t="shared" ref="P151:P156" si="93">+M151+N151-O151</f>
        <v>0</v>
      </c>
      <c r="Q151" s="62"/>
      <c r="R151" s="62"/>
      <c r="S151" s="62"/>
      <c r="T151" s="64">
        <f t="shared" ref="T151:T156" si="94">+Q151+R151-S151</f>
        <v>0</v>
      </c>
      <c r="U151" s="62">
        <f t="shared" ref="U151:U156" si="95">+E151+I151+M151+Q151</f>
        <v>0</v>
      </c>
      <c r="V151" s="62">
        <f t="shared" ref="V151:V156" si="96">+F151+J151+N151+R151</f>
        <v>0</v>
      </c>
      <c r="W151" s="62">
        <f t="shared" ref="W151:W156" si="97">+G151+K151+O151+S151</f>
        <v>0</v>
      </c>
      <c r="X151" s="65">
        <f t="shared" si="83"/>
        <v>0</v>
      </c>
    </row>
    <row r="152" spans="1:24" ht="15.75" hidden="1">
      <c r="A152" s="14" t="s">
        <v>2</v>
      </c>
      <c r="E152" s="62"/>
      <c r="F152" s="62"/>
      <c r="G152" s="62"/>
      <c r="H152" s="64">
        <f t="shared" si="91"/>
        <v>0</v>
      </c>
      <c r="I152" s="62"/>
      <c r="J152" s="62"/>
      <c r="K152" s="62"/>
      <c r="L152" s="64">
        <f t="shared" si="92"/>
        <v>0</v>
      </c>
      <c r="M152" s="62"/>
      <c r="N152" s="62"/>
      <c r="O152" s="62"/>
      <c r="P152" s="64">
        <f t="shared" si="93"/>
        <v>0</v>
      </c>
      <c r="Q152" s="62"/>
      <c r="R152" s="62"/>
      <c r="S152" s="62"/>
      <c r="T152" s="64">
        <f t="shared" si="94"/>
        <v>0</v>
      </c>
      <c r="U152" s="62">
        <f t="shared" si="95"/>
        <v>0</v>
      </c>
      <c r="V152" s="62">
        <f t="shared" si="96"/>
        <v>0</v>
      </c>
      <c r="W152" s="62">
        <f t="shared" si="97"/>
        <v>0</v>
      </c>
      <c r="X152" s="65">
        <f t="shared" si="83"/>
        <v>0</v>
      </c>
    </row>
    <row r="153" spans="1:24" ht="15.75" hidden="1">
      <c r="A153" s="14" t="s">
        <v>3</v>
      </c>
      <c r="E153" s="62"/>
      <c r="F153" s="62"/>
      <c r="G153" s="62"/>
      <c r="H153" s="64">
        <f t="shared" si="91"/>
        <v>0</v>
      </c>
      <c r="I153" s="62"/>
      <c r="J153" s="62"/>
      <c r="K153" s="62"/>
      <c r="L153" s="64">
        <f t="shared" si="92"/>
        <v>0</v>
      </c>
      <c r="M153" s="62"/>
      <c r="N153" s="62"/>
      <c r="O153" s="62"/>
      <c r="P153" s="64">
        <f t="shared" si="93"/>
        <v>0</v>
      </c>
      <c r="Q153" s="62"/>
      <c r="R153" s="62"/>
      <c r="S153" s="62"/>
      <c r="T153" s="64">
        <f t="shared" si="94"/>
        <v>0</v>
      </c>
      <c r="U153" s="62">
        <f t="shared" si="95"/>
        <v>0</v>
      </c>
      <c r="V153" s="62">
        <f t="shared" si="96"/>
        <v>0</v>
      </c>
      <c r="W153" s="62">
        <f t="shared" si="97"/>
        <v>0</v>
      </c>
      <c r="X153" s="65">
        <f t="shared" si="83"/>
        <v>0</v>
      </c>
    </row>
    <row r="154" spans="1:24" ht="15.75" hidden="1">
      <c r="A154" s="14" t="s">
        <v>4</v>
      </c>
      <c r="E154" s="62"/>
      <c r="F154" s="62"/>
      <c r="G154" s="62"/>
      <c r="H154" s="64">
        <f t="shared" si="91"/>
        <v>0</v>
      </c>
      <c r="I154" s="62"/>
      <c r="J154" s="62"/>
      <c r="K154" s="62"/>
      <c r="L154" s="64">
        <f t="shared" si="92"/>
        <v>0</v>
      </c>
      <c r="M154" s="62"/>
      <c r="N154" s="62"/>
      <c r="O154" s="62"/>
      <c r="P154" s="64">
        <f t="shared" si="93"/>
        <v>0</v>
      </c>
      <c r="Q154" s="62"/>
      <c r="R154" s="62"/>
      <c r="S154" s="62"/>
      <c r="T154" s="64">
        <f t="shared" si="94"/>
        <v>0</v>
      </c>
      <c r="U154" s="62">
        <f t="shared" si="95"/>
        <v>0</v>
      </c>
      <c r="V154" s="62">
        <f t="shared" si="96"/>
        <v>0</v>
      </c>
      <c r="W154" s="62">
        <f t="shared" si="97"/>
        <v>0</v>
      </c>
      <c r="X154" s="65">
        <f t="shared" si="83"/>
        <v>0</v>
      </c>
    </row>
    <row r="155" spans="1:24" ht="15.75" hidden="1" outlineLevel="1">
      <c r="A155" s="14" t="s">
        <v>18</v>
      </c>
      <c r="B155" s="67"/>
      <c r="C155" s="21" t="s">
        <v>165</v>
      </c>
      <c r="D155" s="183"/>
      <c r="E155" s="62"/>
      <c r="F155" s="62"/>
      <c r="G155" s="62"/>
      <c r="H155" s="64">
        <f t="shared" si="91"/>
        <v>0</v>
      </c>
      <c r="I155" s="62"/>
      <c r="J155" s="62"/>
      <c r="K155" s="62"/>
      <c r="L155" s="64">
        <f t="shared" si="92"/>
        <v>0</v>
      </c>
      <c r="M155" s="62"/>
      <c r="N155" s="62"/>
      <c r="O155" s="62"/>
      <c r="P155" s="64">
        <f t="shared" si="93"/>
        <v>0</v>
      </c>
      <c r="Q155" s="62"/>
      <c r="R155" s="62"/>
      <c r="S155" s="62"/>
      <c r="T155" s="64">
        <f t="shared" si="94"/>
        <v>0</v>
      </c>
      <c r="U155" s="62">
        <f t="shared" si="95"/>
        <v>0</v>
      </c>
      <c r="V155" s="62">
        <f t="shared" si="96"/>
        <v>0</v>
      </c>
      <c r="W155" s="62">
        <f t="shared" si="97"/>
        <v>0</v>
      </c>
      <c r="X155" s="65">
        <f t="shared" si="83"/>
        <v>0</v>
      </c>
    </row>
    <row r="156" spans="1:24" ht="15.75" hidden="1" outlineLevel="1">
      <c r="A156" s="14" t="s">
        <v>33</v>
      </c>
      <c r="B156" s="67"/>
      <c r="C156" s="21" t="s">
        <v>165</v>
      </c>
      <c r="D156" s="183"/>
      <c r="E156" s="62"/>
      <c r="F156" s="62"/>
      <c r="G156" s="62"/>
      <c r="H156" s="64">
        <f t="shared" si="91"/>
        <v>0</v>
      </c>
      <c r="I156" s="62"/>
      <c r="J156" s="62"/>
      <c r="K156" s="62"/>
      <c r="L156" s="64">
        <f t="shared" si="92"/>
        <v>0</v>
      </c>
      <c r="M156" s="62"/>
      <c r="N156" s="62"/>
      <c r="O156" s="62"/>
      <c r="P156" s="64">
        <f t="shared" si="93"/>
        <v>0</v>
      </c>
      <c r="Q156" s="62"/>
      <c r="R156" s="62"/>
      <c r="S156" s="62"/>
      <c r="T156" s="64">
        <f t="shared" si="94"/>
        <v>0</v>
      </c>
      <c r="U156" s="62">
        <f t="shared" si="95"/>
        <v>0</v>
      </c>
      <c r="V156" s="62">
        <f t="shared" si="96"/>
        <v>0</v>
      </c>
      <c r="W156" s="62">
        <f t="shared" si="97"/>
        <v>0</v>
      </c>
      <c r="X156" s="65">
        <f t="shared" si="83"/>
        <v>0</v>
      </c>
    </row>
    <row r="157" spans="1:24" ht="16.5" hidden="1" collapsed="1" thickBot="1">
      <c r="A157" s="50"/>
      <c r="B157" s="40" t="s">
        <v>39</v>
      </c>
      <c r="C157" s="187"/>
      <c r="D157" s="195"/>
      <c r="E157" s="60"/>
      <c r="F157" s="60"/>
      <c r="G157" s="60"/>
      <c r="H157" s="63">
        <f>SUM(H151:H156)-SMALL(H151:H156,1)-SMALL(H151:H156,2)</f>
        <v>0</v>
      </c>
      <c r="I157" s="60"/>
      <c r="J157" s="60"/>
      <c r="K157" s="60"/>
      <c r="L157" s="63">
        <f>SUM(L151:L156)-SMALL(L151:L156,1)-SMALL(L151:L156,2)</f>
        <v>0</v>
      </c>
      <c r="M157" s="60"/>
      <c r="N157" s="60"/>
      <c r="O157" s="60"/>
      <c r="P157" s="63">
        <f>SUM(P151:P156)-SMALL(P151:P156,1)-SMALL(P151:P156,2)</f>
        <v>0</v>
      </c>
      <c r="Q157" s="60"/>
      <c r="R157" s="60"/>
      <c r="S157" s="60"/>
      <c r="T157" s="63">
        <f>SUM(T151:T156)-SMALL(T151:T156,1)-SMALL(T151:T156,2)</f>
        <v>0</v>
      </c>
      <c r="U157" s="61"/>
      <c r="V157" s="61"/>
      <c r="W157" s="61"/>
      <c r="X157" s="66">
        <f t="shared" si="83"/>
        <v>0</v>
      </c>
    </row>
    <row r="158" spans="1:24" ht="16.5" hidden="1" thickTop="1">
      <c r="A158" s="14" t="s">
        <v>1</v>
      </c>
      <c r="B158" s="67"/>
      <c r="C158" s="115"/>
      <c r="D158" s="113"/>
      <c r="E158" s="62"/>
      <c r="F158" s="62"/>
      <c r="G158" s="62"/>
      <c r="H158" s="64">
        <f t="shared" ref="H158:H163" si="98">+E158+F158-G158</f>
        <v>0</v>
      </c>
      <c r="I158" s="62"/>
      <c r="J158" s="62"/>
      <c r="K158" s="62"/>
      <c r="L158" s="64">
        <f t="shared" ref="L158:L163" si="99">+I158+J158-K158</f>
        <v>0</v>
      </c>
      <c r="M158" s="62"/>
      <c r="N158" s="62"/>
      <c r="O158" s="62"/>
      <c r="P158" s="64">
        <f t="shared" ref="P158:P163" si="100">+M158+N158-O158</f>
        <v>0</v>
      </c>
      <c r="Q158" s="62"/>
      <c r="R158" s="62"/>
      <c r="S158" s="62"/>
      <c r="T158" s="64">
        <f t="shared" ref="T158:T163" si="101">+Q158+R158-S158</f>
        <v>0</v>
      </c>
      <c r="U158" s="62">
        <f t="shared" ref="U158:U163" si="102">+E158+I158+M158+Q158</f>
        <v>0</v>
      </c>
      <c r="V158" s="62">
        <f t="shared" ref="V158:V163" si="103">+F158+J158+N158+R158</f>
        <v>0</v>
      </c>
      <c r="W158" s="62">
        <f t="shared" ref="W158:W163" si="104">+G158+K158+O158+S158</f>
        <v>0</v>
      </c>
      <c r="X158" s="65">
        <f t="shared" si="83"/>
        <v>0</v>
      </c>
    </row>
    <row r="159" spans="1:24" ht="16.5" hidden="1" thickTop="1">
      <c r="A159" s="14" t="s">
        <v>2</v>
      </c>
      <c r="B159" s="67"/>
      <c r="C159" s="67"/>
      <c r="D159" s="45"/>
      <c r="E159" s="62"/>
      <c r="F159" s="62"/>
      <c r="G159" s="62"/>
      <c r="H159" s="64">
        <f t="shared" si="98"/>
        <v>0</v>
      </c>
      <c r="I159" s="62"/>
      <c r="J159" s="62"/>
      <c r="K159" s="62"/>
      <c r="L159" s="64">
        <f t="shared" si="99"/>
        <v>0</v>
      </c>
      <c r="M159" s="62"/>
      <c r="N159" s="62"/>
      <c r="O159" s="62"/>
      <c r="P159" s="64">
        <f t="shared" si="100"/>
        <v>0</v>
      </c>
      <c r="Q159" s="62"/>
      <c r="R159" s="62"/>
      <c r="S159" s="62"/>
      <c r="T159" s="64">
        <f t="shared" si="101"/>
        <v>0</v>
      </c>
      <c r="U159" s="62">
        <f t="shared" si="102"/>
        <v>0</v>
      </c>
      <c r="V159" s="62">
        <f t="shared" si="103"/>
        <v>0</v>
      </c>
      <c r="W159" s="62">
        <f t="shared" si="104"/>
        <v>0</v>
      </c>
      <c r="X159" s="65">
        <f t="shared" si="83"/>
        <v>0</v>
      </c>
    </row>
    <row r="160" spans="1:24" ht="16.5" hidden="1" thickTop="1">
      <c r="A160" s="14" t="s">
        <v>3</v>
      </c>
      <c r="B160" s="67"/>
      <c r="C160" s="67"/>
      <c r="D160" s="45"/>
      <c r="E160" s="62"/>
      <c r="F160" s="62"/>
      <c r="G160" s="62"/>
      <c r="H160" s="64">
        <f t="shared" si="98"/>
        <v>0</v>
      </c>
      <c r="I160" s="62"/>
      <c r="J160" s="62"/>
      <c r="K160" s="62"/>
      <c r="L160" s="64">
        <f t="shared" si="99"/>
        <v>0</v>
      </c>
      <c r="M160" s="62"/>
      <c r="N160" s="62"/>
      <c r="O160" s="62"/>
      <c r="P160" s="64">
        <f t="shared" si="100"/>
        <v>0</v>
      </c>
      <c r="Q160" s="62"/>
      <c r="R160" s="62"/>
      <c r="S160" s="62"/>
      <c r="T160" s="64">
        <f t="shared" si="101"/>
        <v>0</v>
      </c>
      <c r="U160" s="62">
        <f t="shared" si="102"/>
        <v>0</v>
      </c>
      <c r="V160" s="62">
        <f t="shared" si="103"/>
        <v>0</v>
      </c>
      <c r="W160" s="62">
        <f t="shared" si="104"/>
        <v>0</v>
      </c>
      <c r="X160" s="65">
        <f t="shared" si="83"/>
        <v>0</v>
      </c>
    </row>
    <row r="161" spans="1:24" ht="16.5" hidden="1" thickTop="1">
      <c r="A161" s="14" t="s">
        <v>4</v>
      </c>
      <c r="B161" s="67"/>
      <c r="C161" s="67"/>
      <c r="D161" s="45"/>
      <c r="E161" s="62"/>
      <c r="F161" s="62"/>
      <c r="G161" s="62"/>
      <c r="H161" s="64">
        <f t="shared" si="98"/>
        <v>0</v>
      </c>
      <c r="I161" s="62"/>
      <c r="J161" s="62"/>
      <c r="K161" s="62"/>
      <c r="L161" s="64">
        <f t="shared" si="99"/>
        <v>0</v>
      </c>
      <c r="M161" s="62"/>
      <c r="N161" s="62"/>
      <c r="O161" s="62"/>
      <c r="P161" s="64">
        <f t="shared" si="100"/>
        <v>0</v>
      </c>
      <c r="Q161" s="62"/>
      <c r="R161" s="62"/>
      <c r="S161" s="62"/>
      <c r="T161" s="64">
        <f t="shared" si="101"/>
        <v>0</v>
      </c>
      <c r="U161" s="62">
        <f t="shared" si="102"/>
        <v>0</v>
      </c>
      <c r="V161" s="62">
        <f t="shared" si="103"/>
        <v>0</v>
      </c>
      <c r="W161" s="62">
        <f t="shared" si="104"/>
        <v>0</v>
      </c>
      <c r="X161" s="65">
        <f t="shared" si="83"/>
        <v>0</v>
      </c>
    </row>
    <row r="162" spans="1:24" ht="16.5" hidden="1" outlineLevel="1" thickTop="1">
      <c r="A162" s="14" t="s">
        <v>18</v>
      </c>
      <c r="B162" s="67"/>
      <c r="C162" s="67"/>
      <c r="D162" s="45"/>
      <c r="E162" s="62"/>
      <c r="F162" s="62"/>
      <c r="G162" s="62"/>
      <c r="H162" s="64">
        <f t="shared" si="98"/>
        <v>0</v>
      </c>
      <c r="I162" s="62"/>
      <c r="J162" s="62"/>
      <c r="K162" s="62"/>
      <c r="L162" s="64">
        <f t="shared" si="99"/>
        <v>0</v>
      </c>
      <c r="M162" s="62"/>
      <c r="N162" s="62"/>
      <c r="O162" s="62"/>
      <c r="P162" s="64">
        <f t="shared" si="100"/>
        <v>0</v>
      </c>
      <c r="Q162" s="62"/>
      <c r="R162" s="62"/>
      <c r="S162" s="62"/>
      <c r="T162" s="64">
        <f t="shared" si="101"/>
        <v>0</v>
      </c>
      <c r="U162" s="62">
        <f t="shared" si="102"/>
        <v>0</v>
      </c>
      <c r="V162" s="62">
        <f t="shared" si="103"/>
        <v>0</v>
      </c>
      <c r="W162" s="62">
        <f t="shared" si="104"/>
        <v>0</v>
      </c>
      <c r="X162" s="65">
        <f t="shared" si="83"/>
        <v>0</v>
      </c>
    </row>
    <row r="163" spans="1:24" ht="15.75" hidden="1" outlineLevel="1">
      <c r="A163" s="14" t="s">
        <v>33</v>
      </c>
      <c r="B163" s="67"/>
      <c r="C163" s="67"/>
      <c r="D163" s="45"/>
      <c r="E163" s="62"/>
      <c r="F163" s="62"/>
      <c r="G163" s="62"/>
      <c r="H163" s="64">
        <f t="shared" si="98"/>
        <v>0</v>
      </c>
      <c r="I163" s="62"/>
      <c r="J163" s="62"/>
      <c r="K163" s="62"/>
      <c r="L163" s="64">
        <f t="shared" si="99"/>
        <v>0</v>
      </c>
      <c r="M163" s="62"/>
      <c r="N163" s="62"/>
      <c r="O163" s="62"/>
      <c r="P163" s="64">
        <f t="shared" si="100"/>
        <v>0</v>
      </c>
      <c r="Q163" s="62"/>
      <c r="R163" s="62"/>
      <c r="S163" s="62"/>
      <c r="T163" s="64">
        <f t="shared" si="101"/>
        <v>0</v>
      </c>
      <c r="U163" s="62">
        <f t="shared" si="102"/>
        <v>0</v>
      </c>
      <c r="V163" s="62">
        <f t="shared" si="103"/>
        <v>0</v>
      </c>
      <c r="W163" s="62">
        <f t="shared" si="104"/>
        <v>0</v>
      </c>
      <c r="X163" s="65">
        <f t="shared" si="83"/>
        <v>0</v>
      </c>
    </row>
    <row r="164" spans="1:24" ht="17.25" hidden="1" collapsed="1" thickTop="1" thickBot="1">
      <c r="A164" s="50"/>
      <c r="B164" s="40" t="s">
        <v>39</v>
      </c>
      <c r="C164" s="51"/>
      <c r="D164" s="110"/>
      <c r="E164" s="60"/>
      <c r="F164" s="60"/>
      <c r="G164" s="60"/>
      <c r="H164" s="63">
        <f>SUM(H158:H163)-SMALL(H158:H163,1)-SMALL(H158:H163,2)</f>
        <v>0</v>
      </c>
      <c r="I164" s="60"/>
      <c r="J164" s="60"/>
      <c r="K164" s="60"/>
      <c r="L164" s="63">
        <f>SUM(L158:L163)-SMALL(L158:L163,1)-SMALL(L158:L163,2)</f>
        <v>0</v>
      </c>
      <c r="M164" s="60"/>
      <c r="N164" s="60"/>
      <c r="O164" s="60"/>
      <c r="P164" s="63">
        <f>SUM(P158:P163)-SMALL(P158:P163,1)-SMALL(P158:P163,2)</f>
        <v>0</v>
      </c>
      <c r="Q164" s="60"/>
      <c r="R164" s="60"/>
      <c r="S164" s="60"/>
      <c r="T164" s="63">
        <f>SUM(T158:T163)-SMALL(T158:T163,1)-SMALL(T158:T163,2)</f>
        <v>0</v>
      </c>
      <c r="U164" s="61"/>
      <c r="V164" s="61"/>
      <c r="W164" s="61"/>
      <c r="X164" s="66">
        <f t="shared" si="83"/>
        <v>0</v>
      </c>
    </row>
    <row r="165" spans="1:24" ht="15.75" thickTop="1">
      <c r="B165" s="1"/>
    </row>
    <row r="166" spans="1:24" ht="23.25" hidden="1">
      <c r="A166" s="8"/>
      <c r="B166" s="57" t="s">
        <v>134</v>
      </c>
    </row>
    <row r="167" spans="1:24" ht="24" hidden="1" customHeight="1">
      <c r="A167" s="122"/>
      <c r="B167" s="197" t="s">
        <v>21</v>
      </c>
      <c r="C167" s="191" t="s">
        <v>17</v>
      </c>
      <c r="D167" s="252" t="s">
        <v>46</v>
      </c>
      <c r="E167" s="254"/>
      <c r="F167" s="255"/>
      <c r="G167" s="255"/>
      <c r="H167" s="256"/>
      <c r="I167" s="254"/>
      <c r="J167" s="255"/>
      <c r="K167" s="255"/>
      <c r="L167" s="256"/>
      <c r="M167" s="254"/>
      <c r="N167" s="255"/>
      <c r="O167" s="255"/>
      <c r="P167" s="256"/>
      <c r="Q167" s="254"/>
      <c r="R167" s="255"/>
      <c r="S167" s="255"/>
      <c r="T167" s="256"/>
      <c r="U167" s="257" t="s">
        <v>0</v>
      </c>
      <c r="V167" s="258"/>
      <c r="W167" s="258"/>
      <c r="X167" s="259"/>
    </row>
    <row r="168" spans="1:24" ht="15.75" hidden="1">
      <c r="A168" s="123"/>
      <c r="B168" s="125"/>
      <c r="C168" s="126"/>
      <c r="D168" s="253"/>
      <c r="E168" s="127" t="s">
        <v>29</v>
      </c>
      <c r="F168" s="127" t="s">
        <v>30</v>
      </c>
      <c r="G168" s="128" t="s">
        <v>34</v>
      </c>
      <c r="H168" s="129" t="s">
        <v>32</v>
      </c>
      <c r="I168" s="127" t="s">
        <v>29</v>
      </c>
      <c r="J168" s="127" t="s">
        <v>30</v>
      </c>
      <c r="K168" s="128" t="s">
        <v>34</v>
      </c>
      <c r="L168" s="129" t="s">
        <v>32</v>
      </c>
      <c r="M168" s="127" t="s">
        <v>29</v>
      </c>
      <c r="N168" s="127" t="s">
        <v>30</v>
      </c>
      <c r="O168" s="128" t="s">
        <v>34</v>
      </c>
      <c r="P168" s="129" t="s">
        <v>32</v>
      </c>
      <c r="Q168" s="127" t="s">
        <v>29</v>
      </c>
      <c r="R168" s="127" t="s">
        <v>30</v>
      </c>
      <c r="S168" s="128" t="s">
        <v>34</v>
      </c>
      <c r="T168" s="129" t="s">
        <v>32</v>
      </c>
      <c r="U168" s="127" t="s">
        <v>29</v>
      </c>
      <c r="V168" s="127" t="s">
        <v>30</v>
      </c>
      <c r="W168" s="128" t="s">
        <v>34</v>
      </c>
      <c r="X168" s="130" t="s">
        <v>23</v>
      </c>
    </row>
    <row r="169" spans="1:24" ht="15.75" hidden="1">
      <c r="A169" s="14" t="s">
        <v>1</v>
      </c>
      <c r="B169" s="67" t="s">
        <v>76</v>
      </c>
      <c r="C169" s="238" t="s">
        <v>53</v>
      </c>
      <c r="D169" s="183" t="s">
        <v>77</v>
      </c>
      <c r="E169" s="62"/>
      <c r="F169" s="62"/>
      <c r="G169" s="62"/>
      <c r="H169" s="64">
        <f>+E169+F169-G169</f>
        <v>0</v>
      </c>
      <c r="I169" s="62"/>
      <c r="J169" s="62"/>
      <c r="K169" s="62"/>
      <c r="L169" s="64">
        <f>+I169+J169-K169</f>
        <v>0</v>
      </c>
      <c r="M169" s="62"/>
      <c r="N169" s="62"/>
      <c r="O169" s="62"/>
      <c r="P169" s="64">
        <f>+M169+N169-O169</f>
        <v>0</v>
      </c>
      <c r="Q169" s="62"/>
      <c r="R169" s="62"/>
      <c r="S169" s="62"/>
      <c r="T169" s="64">
        <f>+Q169+R169-S169</f>
        <v>0</v>
      </c>
      <c r="U169" s="62">
        <f t="shared" ref="U169:W172" si="105">+E169+I169+M169+Q169</f>
        <v>0</v>
      </c>
      <c r="V169" s="62">
        <f t="shared" si="105"/>
        <v>0</v>
      </c>
      <c r="W169" s="62">
        <f t="shared" si="105"/>
        <v>0</v>
      </c>
      <c r="X169" s="65">
        <f>+H169+L169+P169+T169</f>
        <v>0</v>
      </c>
    </row>
    <row r="170" spans="1:24" ht="15.75" hidden="1">
      <c r="A170" s="14" t="s">
        <v>2</v>
      </c>
      <c r="B170" s="67"/>
      <c r="C170" s="21"/>
      <c r="D170" s="183"/>
      <c r="E170" s="62"/>
      <c r="F170" s="62"/>
      <c r="G170" s="62"/>
      <c r="H170" s="64">
        <f>+E170+F170-G170</f>
        <v>0</v>
      </c>
      <c r="I170" s="62"/>
      <c r="J170" s="62"/>
      <c r="K170" s="62"/>
      <c r="L170" s="64">
        <f>+I170+J170-K170</f>
        <v>0</v>
      </c>
      <c r="M170" s="62"/>
      <c r="N170" s="62"/>
      <c r="O170" s="62"/>
      <c r="P170" s="64">
        <f>+M170+N170-O170</f>
        <v>0</v>
      </c>
      <c r="Q170" s="62"/>
      <c r="R170" s="62"/>
      <c r="S170" s="62"/>
      <c r="T170" s="64">
        <f>+Q170+R170-S170</f>
        <v>0</v>
      </c>
      <c r="U170" s="62">
        <f t="shared" si="105"/>
        <v>0</v>
      </c>
      <c r="V170" s="62">
        <f t="shared" si="105"/>
        <v>0</v>
      </c>
      <c r="W170" s="62">
        <f t="shared" si="105"/>
        <v>0</v>
      </c>
      <c r="X170" s="65">
        <f>+H170+L170+P170+T170</f>
        <v>0</v>
      </c>
    </row>
    <row r="171" spans="1:24" ht="15.75" hidden="1">
      <c r="A171" s="14" t="s">
        <v>3</v>
      </c>
      <c r="B171" s="67"/>
      <c r="C171" s="21"/>
      <c r="D171" s="21"/>
      <c r="E171" s="62"/>
      <c r="F171" s="62"/>
      <c r="G171" s="62"/>
      <c r="H171" s="64">
        <f>+E171+F171-G171</f>
        <v>0</v>
      </c>
      <c r="I171" s="62"/>
      <c r="J171" s="62"/>
      <c r="K171" s="62"/>
      <c r="L171" s="64">
        <f>+I171+J171-K171</f>
        <v>0</v>
      </c>
      <c r="M171" s="62"/>
      <c r="N171" s="62"/>
      <c r="O171" s="62"/>
      <c r="P171" s="64">
        <f>+M171+N171-O171</f>
        <v>0</v>
      </c>
      <c r="Q171" s="62"/>
      <c r="R171" s="62"/>
      <c r="S171" s="62"/>
      <c r="T171" s="64">
        <f>+Q171+R171-S171</f>
        <v>0</v>
      </c>
      <c r="U171" s="62">
        <f t="shared" si="105"/>
        <v>0</v>
      </c>
      <c r="V171" s="62">
        <f t="shared" si="105"/>
        <v>0</v>
      </c>
      <c r="W171" s="62">
        <f t="shared" si="105"/>
        <v>0</v>
      </c>
      <c r="X171" s="65">
        <f>+H171+L171+P171+T171</f>
        <v>0</v>
      </c>
    </row>
    <row r="172" spans="1:24" ht="15.75" hidden="1">
      <c r="A172" s="14" t="s">
        <v>4</v>
      </c>
      <c r="B172" s="67"/>
      <c r="C172" s="22"/>
      <c r="D172" s="45"/>
      <c r="E172" s="62"/>
      <c r="F172" s="62"/>
      <c r="G172" s="62"/>
      <c r="H172" s="64">
        <f>+E172+F172-G172</f>
        <v>0</v>
      </c>
      <c r="I172" s="62"/>
      <c r="J172" s="62"/>
      <c r="K172" s="62"/>
      <c r="L172" s="64">
        <f>+I172+J172-K172</f>
        <v>0</v>
      </c>
      <c r="M172" s="62"/>
      <c r="N172" s="62"/>
      <c r="O172" s="62"/>
      <c r="P172" s="64">
        <f>+M172+N172-O172</f>
        <v>0</v>
      </c>
      <c r="Q172" s="62"/>
      <c r="R172" s="62"/>
      <c r="S172" s="62"/>
      <c r="T172" s="64">
        <f>+Q172+R172-S172</f>
        <v>0</v>
      </c>
      <c r="U172" s="62">
        <f t="shared" si="105"/>
        <v>0</v>
      </c>
      <c r="V172" s="62">
        <f t="shared" si="105"/>
        <v>0</v>
      </c>
      <c r="W172" s="62">
        <f t="shared" si="105"/>
        <v>0</v>
      </c>
      <c r="X172" s="65">
        <f>+H172+L172+P172+T172</f>
        <v>0</v>
      </c>
    </row>
    <row r="173" spans="1:24" ht="15.75" hidden="1">
      <c r="A173" s="14" t="s">
        <v>18</v>
      </c>
      <c r="B173" s="67"/>
      <c r="C173" s="22"/>
      <c r="D173" s="183"/>
      <c r="E173" s="62"/>
      <c r="F173" s="62"/>
      <c r="G173" s="62"/>
      <c r="H173" s="64">
        <f>+E173+F173-G173</f>
        <v>0</v>
      </c>
      <c r="I173" s="62"/>
      <c r="J173" s="62"/>
      <c r="K173" s="62"/>
      <c r="L173" s="64">
        <f>+I173+J173-K173</f>
        <v>0</v>
      </c>
      <c r="M173" s="62"/>
      <c r="N173" s="62"/>
      <c r="O173" s="62"/>
      <c r="P173" s="64">
        <f>+M173+N173-O173</f>
        <v>0</v>
      </c>
      <c r="Q173" s="62"/>
      <c r="R173" s="62"/>
      <c r="S173" s="62"/>
      <c r="T173" s="64">
        <f>+Q173+R173-S173</f>
        <v>0</v>
      </c>
      <c r="U173" s="62">
        <f>+E173+I173+M173+Q173</f>
        <v>0</v>
      </c>
      <c r="V173" s="62">
        <f>+F173+J173+N173+R173</f>
        <v>0</v>
      </c>
      <c r="W173" s="62">
        <f>+G173+K173+O173+S173</f>
        <v>0</v>
      </c>
      <c r="X173" s="65">
        <f>+H173+L173+P173+T173</f>
        <v>0</v>
      </c>
    </row>
    <row r="174" spans="1:24" hidden="1">
      <c r="B174" s="1"/>
    </row>
    <row r="175" spans="1:24" hidden="1">
      <c r="B175" s="1"/>
    </row>
    <row r="176" spans="1:24" ht="15.75" hidden="1">
      <c r="B176" s="118" t="s">
        <v>121</v>
      </c>
    </row>
    <row r="177" spans="1:34" ht="26.25" hidden="1" customHeight="1">
      <c r="A177" s="122"/>
      <c r="B177" s="197" t="s">
        <v>21</v>
      </c>
      <c r="C177" s="191" t="s">
        <v>17</v>
      </c>
      <c r="D177" s="252" t="s">
        <v>46</v>
      </c>
      <c r="E177" s="254"/>
      <c r="F177" s="255"/>
      <c r="G177" s="255"/>
      <c r="H177" s="256"/>
      <c r="I177" s="254"/>
      <c r="J177" s="255"/>
      <c r="K177" s="255"/>
      <c r="L177" s="256"/>
      <c r="M177" s="254"/>
      <c r="N177" s="255"/>
      <c r="O177" s="255"/>
      <c r="P177" s="256"/>
      <c r="Q177" s="254"/>
      <c r="R177" s="255"/>
      <c r="S177" s="255"/>
      <c r="T177" s="256"/>
      <c r="U177" s="257" t="s">
        <v>0</v>
      </c>
      <c r="V177" s="258"/>
      <c r="W177" s="258"/>
      <c r="X177" s="259"/>
    </row>
    <row r="178" spans="1:34" ht="15.75" hidden="1">
      <c r="A178" s="123"/>
      <c r="B178" s="141"/>
      <c r="C178" s="186"/>
      <c r="D178" s="253"/>
      <c r="E178" s="127" t="s">
        <v>29</v>
      </c>
      <c r="F178" s="127" t="s">
        <v>30</v>
      </c>
      <c r="G178" s="128" t="s">
        <v>34</v>
      </c>
      <c r="H178" s="129" t="s">
        <v>32</v>
      </c>
      <c r="I178" s="127" t="s">
        <v>29</v>
      </c>
      <c r="J178" s="127" t="s">
        <v>30</v>
      </c>
      <c r="K178" s="128" t="s">
        <v>34</v>
      </c>
      <c r="L178" s="129" t="s">
        <v>32</v>
      </c>
      <c r="M178" s="127" t="s">
        <v>29</v>
      </c>
      <c r="N178" s="127" t="s">
        <v>30</v>
      </c>
      <c r="O178" s="128" t="s">
        <v>34</v>
      </c>
      <c r="P178" s="129" t="s">
        <v>32</v>
      </c>
      <c r="Q178" s="127" t="s">
        <v>29</v>
      </c>
      <c r="R178" s="127" t="s">
        <v>30</v>
      </c>
      <c r="S178" s="128" t="s">
        <v>34</v>
      </c>
      <c r="T178" s="129" t="s">
        <v>32</v>
      </c>
      <c r="U178" s="127" t="s">
        <v>29</v>
      </c>
      <c r="V178" s="127" t="s">
        <v>30</v>
      </c>
      <c r="W178" s="128" t="s">
        <v>34</v>
      </c>
      <c r="X178" s="129" t="s">
        <v>23</v>
      </c>
    </row>
    <row r="179" spans="1:34" ht="15.75" hidden="1">
      <c r="A179" s="14">
        <v>1</v>
      </c>
      <c r="B179" s="115"/>
      <c r="C179" s="219"/>
      <c r="D179" s="185"/>
      <c r="E179" s="62"/>
      <c r="F179" s="62"/>
      <c r="G179" s="62"/>
      <c r="H179" s="64">
        <f>+E179+F179-G179</f>
        <v>0</v>
      </c>
      <c r="I179" s="62"/>
      <c r="J179" s="62"/>
      <c r="K179" s="62"/>
      <c r="L179" s="64">
        <f>+I179+J179-K179</f>
        <v>0</v>
      </c>
      <c r="M179" s="62"/>
      <c r="N179" s="62"/>
      <c r="O179" s="62"/>
      <c r="P179" s="64">
        <f>+M179+N179-O179</f>
        <v>0</v>
      </c>
      <c r="Q179" s="62"/>
      <c r="R179" s="62"/>
      <c r="S179" s="62"/>
      <c r="T179" s="64">
        <f>+Q179+R179-S179</f>
        <v>0</v>
      </c>
      <c r="U179" s="62">
        <f t="shared" ref="U179:X181" si="106">+E179+I179+M179+Q179</f>
        <v>0</v>
      </c>
      <c r="V179" s="62">
        <f t="shared" si="106"/>
        <v>0</v>
      </c>
      <c r="W179" s="62">
        <f t="shared" si="106"/>
        <v>0</v>
      </c>
      <c r="X179" s="64">
        <f t="shared" si="106"/>
        <v>0</v>
      </c>
    </row>
    <row r="180" spans="1:34" ht="15.75" hidden="1">
      <c r="A180" s="14">
        <v>2</v>
      </c>
      <c r="B180" s="67"/>
      <c r="C180" s="183"/>
      <c r="D180" s="184"/>
      <c r="E180" s="62"/>
      <c r="F180" s="62"/>
      <c r="G180" s="62"/>
      <c r="H180" s="64">
        <f>+E180+F180-G180</f>
        <v>0</v>
      </c>
      <c r="I180" s="62"/>
      <c r="J180" s="62"/>
      <c r="K180" s="62"/>
      <c r="L180" s="64">
        <f>+I180+J180-K180</f>
        <v>0</v>
      </c>
      <c r="M180" s="62"/>
      <c r="N180" s="62"/>
      <c r="O180" s="62"/>
      <c r="P180" s="64">
        <f>+M180+N180-O180</f>
        <v>0</v>
      </c>
      <c r="Q180" s="62"/>
      <c r="R180" s="62"/>
      <c r="S180" s="62"/>
      <c r="T180" s="64">
        <f>+Q180+R180-S180</f>
        <v>0</v>
      </c>
      <c r="U180" s="62">
        <f t="shared" si="106"/>
        <v>0</v>
      </c>
      <c r="V180" s="62">
        <f t="shared" si="106"/>
        <v>0</v>
      </c>
      <c r="W180" s="62">
        <f t="shared" si="106"/>
        <v>0</v>
      </c>
      <c r="X180" s="64">
        <f t="shared" si="106"/>
        <v>0</v>
      </c>
    </row>
    <row r="181" spans="1:34" ht="15.75" hidden="1">
      <c r="A181" s="14">
        <v>3</v>
      </c>
      <c r="B181" s="67"/>
      <c r="C181" s="193"/>
      <c r="D181" s="184"/>
      <c r="E181" s="62"/>
      <c r="F181" s="62"/>
      <c r="G181" s="62"/>
      <c r="H181" s="64">
        <f>+E181+F181-G181</f>
        <v>0</v>
      </c>
      <c r="I181" s="62"/>
      <c r="J181" s="62"/>
      <c r="K181" s="62"/>
      <c r="L181" s="64">
        <f>+I181+J181-K181</f>
        <v>0</v>
      </c>
      <c r="M181" s="62"/>
      <c r="N181" s="62"/>
      <c r="O181" s="62"/>
      <c r="P181" s="64">
        <f>+M181+N181-O181</f>
        <v>0</v>
      </c>
      <c r="Q181" s="62"/>
      <c r="R181" s="62"/>
      <c r="S181" s="62"/>
      <c r="T181" s="64">
        <f>+Q181+R181-S181</f>
        <v>0</v>
      </c>
      <c r="U181" s="62">
        <f t="shared" si="106"/>
        <v>0</v>
      </c>
      <c r="V181" s="62">
        <f t="shared" si="106"/>
        <v>0</v>
      </c>
      <c r="W181" s="62">
        <f t="shared" si="106"/>
        <v>0</v>
      </c>
      <c r="X181" s="64">
        <f t="shared" si="106"/>
        <v>0</v>
      </c>
    </row>
    <row r="182" spans="1:34" ht="15.75" hidden="1">
      <c r="A182" s="14">
        <v>4</v>
      </c>
      <c r="B182" s="67"/>
      <c r="C182" s="193"/>
      <c r="D182" s="21"/>
      <c r="E182" s="62"/>
      <c r="F182" s="62"/>
      <c r="G182" s="62"/>
      <c r="H182" s="64">
        <f>+E182+F182-G182</f>
        <v>0</v>
      </c>
      <c r="I182" s="62"/>
      <c r="J182" s="62"/>
      <c r="K182" s="62"/>
      <c r="L182" s="64">
        <f>+I182+J182-K182</f>
        <v>0</v>
      </c>
      <c r="M182" s="62"/>
      <c r="N182" s="62"/>
      <c r="O182" s="62"/>
      <c r="P182" s="64">
        <f>+M182+N182-O182</f>
        <v>0</v>
      </c>
      <c r="Q182" s="62"/>
      <c r="R182" s="62"/>
      <c r="S182" s="62"/>
      <c r="T182" s="64">
        <f>+Q182+R182-S182</f>
        <v>0</v>
      </c>
      <c r="U182" s="62">
        <f t="shared" ref="U182:X183" si="107">+E182+I182+M182+Q182</f>
        <v>0</v>
      </c>
      <c r="V182" s="62">
        <f t="shared" si="107"/>
        <v>0</v>
      </c>
      <c r="W182" s="62">
        <f t="shared" si="107"/>
        <v>0</v>
      </c>
      <c r="X182" s="64">
        <f t="shared" si="107"/>
        <v>0</v>
      </c>
    </row>
    <row r="183" spans="1:34" ht="15.75" hidden="1">
      <c r="A183" s="14">
        <v>5</v>
      </c>
      <c r="B183" s="67"/>
      <c r="C183" s="193"/>
      <c r="D183" s="21"/>
      <c r="E183" s="62"/>
      <c r="F183" s="62"/>
      <c r="G183" s="62"/>
      <c r="H183" s="64">
        <f>+E183+F183-G183</f>
        <v>0</v>
      </c>
      <c r="I183" s="62"/>
      <c r="J183" s="62"/>
      <c r="K183" s="62"/>
      <c r="L183" s="64">
        <f>+I183+J183-K183</f>
        <v>0</v>
      </c>
      <c r="M183" s="62"/>
      <c r="N183" s="62"/>
      <c r="O183" s="62"/>
      <c r="P183" s="64">
        <f>+M183+N183-O183</f>
        <v>0</v>
      </c>
      <c r="Q183" s="62"/>
      <c r="R183" s="62"/>
      <c r="S183" s="62"/>
      <c r="T183" s="64">
        <f>+Q183+R183-S183</f>
        <v>0</v>
      </c>
      <c r="U183" s="62">
        <f t="shared" si="107"/>
        <v>0</v>
      </c>
      <c r="V183" s="62">
        <f t="shared" si="107"/>
        <v>0</v>
      </c>
      <c r="W183" s="62">
        <f t="shared" si="107"/>
        <v>0</v>
      </c>
      <c r="X183" s="64">
        <f t="shared" si="107"/>
        <v>0</v>
      </c>
    </row>
    <row r="184" spans="1:34" hidden="1">
      <c r="B184" s="1"/>
    </row>
    <row r="185" spans="1:34" ht="15.75">
      <c r="B185" s="118" t="s">
        <v>41</v>
      </c>
    </row>
    <row r="186" spans="1:34" s="38" customFormat="1" ht="24.75" customHeight="1">
      <c r="A186" s="122"/>
      <c r="B186" s="197" t="s">
        <v>21</v>
      </c>
      <c r="C186" s="191" t="s">
        <v>17</v>
      </c>
      <c r="D186" s="252" t="s">
        <v>46</v>
      </c>
      <c r="E186" s="254"/>
      <c r="F186" s="255"/>
      <c r="G186" s="255"/>
      <c r="H186" s="256"/>
      <c r="I186" s="254"/>
      <c r="J186" s="255"/>
      <c r="K186" s="255"/>
      <c r="L186" s="256"/>
      <c r="M186" s="254"/>
      <c r="N186" s="255"/>
      <c r="O186" s="255"/>
      <c r="P186" s="256"/>
      <c r="Q186" s="254"/>
      <c r="R186" s="255"/>
      <c r="S186" s="255"/>
      <c r="T186" s="256"/>
      <c r="U186" s="257" t="s">
        <v>0</v>
      </c>
      <c r="V186" s="258"/>
      <c r="W186" s="258"/>
      <c r="X186" s="259"/>
      <c r="Y186" s="39"/>
      <c r="AA186" s="39"/>
      <c r="AB186" s="46"/>
      <c r="AC186" s="46"/>
      <c r="AD186" s="46"/>
      <c r="AE186" s="46"/>
      <c r="AF186" s="46"/>
      <c r="AG186" s="46"/>
      <c r="AH186" s="47"/>
    </row>
    <row r="187" spans="1:34" s="38" customFormat="1" ht="15" customHeight="1">
      <c r="A187" s="123"/>
      <c r="B187" s="125"/>
      <c r="C187" s="144"/>
      <c r="D187" s="253"/>
      <c r="E187" s="127" t="s">
        <v>29</v>
      </c>
      <c r="F187" s="127" t="s">
        <v>30</v>
      </c>
      <c r="G187" s="128" t="s">
        <v>34</v>
      </c>
      <c r="H187" s="129" t="s">
        <v>32</v>
      </c>
      <c r="I187" s="127" t="s">
        <v>29</v>
      </c>
      <c r="J187" s="127" t="s">
        <v>30</v>
      </c>
      <c r="K187" s="128" t="s">
        <v>34</v>
      </c>
      <c r="L187" s="129" t="s">
        <v>32</v>
      </c>
      <c r="M187" s="127" t="s">
        <v>29</v>
      </c>
      <c r="N187" s="127" t="s">
        <v>30</v>
      </c>
      <c r="O187" s="128" t="s">
        <v>34</v>
      </c>
      <c r="P187" s="129" t="s">
        <v>32</v>
      </c>
      <c r="Q187" s="127" t="s">
        <v>29</v>
      </c>
      <c r="R187" s="127" t="s">
        <v>30</v>
      </c>
      <c r="S187" s="128" t="s">
        <v>34</v>
      </c>
      <c r="T187" s="129" t="s">
        <v>32</v>
      </c>
      <c r="U187" s="127" t="s">
        <v>29</v>
      </c>
      <c r="V187" s="127" t="s">
        <v>30</v>
      </c>
      <c r="W187" s="128" t="s">
        <v>34</v>
      </c>
      <c r="X187" s="129" t="s">
        <v>23</v>
      </c>
      <c r="Y187" s="39"/>
      <c r="AA187" s="39"/>
      <c r="AB187" s="46"/>
      <c r="AC187" s="46"/>
      <c r="AD187" s="46"/>
      <c r="AE187" s="46"/>
      <c r="AF187" s="46"/>
      <c r="AG187" s="46"/>
      <c r="AH187" s="47"/>
    </row>
    <row r="188" spans="1:34" s="1" customFormat="1" ht="15.75">
      <c r="A188" s="14">
        <v>1</v>
      </c>
      <c r="B188" s="239" t="s">
        <v>168</v>
      </c>
      <c r="C188" s="21" t="s">
        <v>55</v>
      </c>
      <c r="D188" s="183" t="s">
        <v>109</v>
      </c>
      <c r="E188" s="62">
        <v>6</v>
      </c>
      <c r="F188" s="62">
        <v>8.1</v>
      </c>
      <c r="G188" s="62"/>
      <c r="H188" s="64">
        <f t="shared" ref="H188:H193" si="108">+E188+F188-G188</f>
        <v>14.1</v>
      </c>
      <c r="I188" s="62">
        <v>6</v>
      </c>
      <c r="J188" s="62">
        <v>8.3000000000000007</v>
      </c>
      <c r="K188" s="62"/>
      <c r="L188" s="64">
        <f t="shared" ref="L188:L193" si="109">+I188+J188-K188</f>
        <v>14.3</v>
      </c>
      <c r="M188" s="62">
        <v>6</v>
      </c>
      <c r="N188" s="62">
        <v>6.3</v>
      </c>
      <c r="O188" s="62"/>
      <c r="P188" s="64">
        <f t="shared" ref="P188:P193" si="110">+M188+N188-O188</f>
        <v>12.3</v>
      </c>
      <c r="Q188" s="62">
        <v>6</v>
      </c>
      <c r="R188" s="62">
        <v>8.6999999999999993</v>
      </c>
      <c r="S188" s="62"/>
      <c r="T188" s="64">
        <f t="shared" ref="T188:T193" si="111">+Q188+R188-S188</f>
        <v>14.7</v>
      </c>
      <c r="U188" s="62">
        <f t="shared" ref="U188:U193" si="112">+E188+I188+M188+Q188</f>
        <v>24</v>
      </c>
      <c r="V188" s="62">
        <f t="shared" ref="V188:V193" si="113">+F188+J188+N188+R188</f>
        <v>31.4</v>
      </c>
      <c r="W188" s="62">
        <f t="shared" ref="W188:W193" si="114">+G188+K188+O188+S188</f>
        <v>0</v>
      </c>
      <c r="X188" s="64">
        <f t="shared" ref="X188:X193" si="115">+H188+L188+P188+T188</f>
        <v>55.400000000000006</v>
      </c>
    </row>
    <row r="189" spans="1:34" s="1" customFormat="1" ht="15.75">
      <c r="A189" s="14">
        <v>2</v>
      </c>
      <c r="B189" s="239" t="s">
        <v>169</v>
      </c>
      <c r="C189" s="21" t="s">
        <v>55</v>
      </c>
      <c r="D189" s="183" t="s">
        <v>109</v>
      </c>
      <c r="E189" s="62">
        <v>6</v>
      </c>
      <c r="F189" s="62">
        <v>9.1</v>
      </c>
      <c r="G189" s="62"/>
      <c r="H189" s="64">
        <f t="shared" si="108"/>
        <v>15.1</v>
      </c>
      <c r="I189" s="62">
        <v>6</v>
      </c>
      <c r="J189" s="62">
        <v>7.5</v>
      </c>
      <c r="K189" s="62"/>
      <c r="L189" s="64">
        <f t="shared" si="109"/>
        <v>13.5</v>
      </c>
      <c r="M189" s="62">
        <v>6</v>
      </c>
      <c r="N189" s="62">
        <v>7.9</v>
      </c>
      <c r="O189" s="62"/>
      <c r="P189" s="64">
        <f t="shared" si="110"/>
        <v>13.9</v>
      </c>
      <c r="Q189" s="62">
        <v>6</v>
      </c>
      <c r="R189" s="62">
        <v>8.3000000000000007</v>
      </c>
      <c r="S189" s="62"/>
      <c r="T189" s="64">
        <f t="shared" si="111"/>
        <v>14.3</v>
      </c>
      <c r="U189" s="62">
        <f t="shared" si="112"/>
        <v>24</v>
      </c>
      <c r="V189" s="62">
        <f t="shared" si="113"/>
        <v>32.799999999999997</v>
      </c>
      <c r="W189" s="62">
        <f t="shared" si="114"/>
        <v>0</v>
      </c>
      <c r="X189" s="64">
        <f t="shared" si="115"/>
        <v>56.8</v>
      </c>
    </row>
    <row r="190" spans="1:34" s="1" customFormat="1" ht="15.75">
      <c r="A190" s="14">
        <v>3</v>
      </c>
      <c r="B190" s="239" t="s">
        <v>170</v>
      </c>
      <c r="C190" s="21" t="s">
        <v>55</v>
      </c>
      <c r="D190" s="183" t="s">
        <v>62</v>
      </c>
      <c r="E190" s="62">
        <v>6</v>
      </c>
      <c r="F190" s="62">
        <v>9.1999999999999993</v>
      </c>
      <c r="G190" s="62"/>
      <c r="H190" s="64">
        <f t="shared" si="108"/>
        <v>15.2</v>
      </c>
      <c r="I190" s="62">
        <v>6</v>
      </c>
      <c r="J190" s="62">
        <v>8.5</v>
      </c>
      <c r="K190" s="62"/>
      <c r="L190" s="64">
        <f t="shared" si="109"/>
        <v>14.5</v>
      </c>
      <c r="M190" s="62">
        <v>6</v>
      </c>
      <c r="N190" s="62">
        <v>9.1</v>
      </c>
      <c r="O190" s="62"/>
      <c r="P190" s="64">
        <f t="shared" si="110"/>
        <v>15.1</v>
      </c>
      <c r="Q190" s="62">
        <v>6</v>
      </c>
      <c r="R190" s="62">
        <v>9.25</v>
      </c>
      <c r="S190" s="62"/>
      <c r="T190" s="64">
        <f t="shared" si="111"/>
        <v>15.25</v>
      </c>
      <c r="U190" s="62">
        <f t="shared" si="112"/>
        <v>24</v>
      </c>
      <c r="V190" s="62">
        <f t="shared" si="113"/>
        <v>36.049999999999997</v>
      </c>
      <c r="W190" s="62">
        <f t="shared" si="114"/>
        <v>0</v>
      </c>
      <c r="X190" s="64">
        <f t="shared" si="115"/>
        <v>60.05</v>
      </c>
    </row>
    <row r="191" spans="1:34" s="1" customFormat="1" ht="15.75">
      <c r="A191" s="14">
        <v>4</v>
      </c>
      <c r="B191" s="239" t="s">
        <v>94</v>
      </c>
      <c r="C191" s="188" t="s">
        <v>95</v>
      </c>
      <c r="D191" s="183" t="s">
        <v>64</v>
      </c>
      <c r="E191" s="62">
        <v>6</v>
      </c>
      <c r="F191" s="62">
        <v>7</v>
      </c>
      <c r="G191" s="62"/>
      <c r="H191" s="64">
        <f t="shared" si="108"/>
        <v>13</v>
      </c>
      <c r="I191" s="62">
        <v>6</v>
      </c>
      <c r="J191" s="62">
        <v>7.8</v>
      </c>
      <c r="K191" s="62"/>
      <c r="L191" s="64">
        <f t="shared" si="109"/>
        <v>13.8</v>
      </c>
      <c r="M191" s="62">
        <v>6</v>
      </c>
      <c r="N191" s="62">
        <v>9</v>
      </c>
      <c r="O191" s="62"/>
      <c r="P191" s="64">
        <f t="shared" si="110"/>
        <v>15</v>
      </c>
      <c r="Q191" s="62">
        <v>6</v>
      </c>
      <c r="R191" s="62">
        <v>8.5</v>
      </c>
      <c r="S191" s="62"/>
      <c r="T191" s="64">
        <f t="shared" si="111"/>
        <v>14.5</v>
      </c>
      <c r="U191" s="62">
        <f t="shared" si="112"/>
        <v>24</v>
      </c>
      <c r="V191" s="62">
        <f t="shared" si="113"/>
        <v>32.299999999999997</v>
      </c>
      <c r="W191" s="62">
        <f t="shared" si="114"/>
        <v>0</v>
      </c>
      <c r="X191" s="64">
        <f t="shared" si="115"/>
        <v>56.3</v>
      </c>
    </row>
    <row r="192" spans="1:34" s="1" customFormat="1" ht="15.75">
      <c r="A192" s="14">
        <v>5</v>
      </c>
      <c r="B192" s="239" t="s">
        <v>97</v>
      </c>
      <c r="C192" s="188" t="s">
        <v>95</v>
      </c>
      <c r="D192" s="183" t="s">
        <v>57</v>
      </c>
      <c r="E192" s="62">
        <v>6</v>
      </c>
      <c r="F192" s="62">
        <v>9</v>
      </c>
      <c r="G192" s="62"/>
      <c r="H192" s="64">
        <f t="shared" si="108"/>
        <v>15</v>
      </c>
      <c r="I192" s="62">
        <v>0</v>
      </c>
      <c r="J192" s="62">
        <v>0</v>
      </c>
      <c r="K192" s="62"/>
      <c r="L192" s="64">
        <f t="shared" si="109"/>
        <v>0</v>
      </c>
      <c r="M192" s="62">
        <v>6</v>
      </c>
      <c r="N192" s="62">
        <v>8.5</v>
      </c>
      <c r="O192" s="62"/>
      <c r="P192" s="64">
        <f t="shared" si="110"/>
        <v>14.5</v>
      </c>
      <c r="Q192" s="62">
        <v>6</v>
      </c>
      <c r="R192" s="62">
        <v>7.9</v>
      </c>
      <c r="S192" s="62"/>
      <c r="T192" s="64">
        <f t="shared" si="111"/>
        <v>13.9</v>
      </c>
      <c r="U192" s="62">
        <f t="shared" si="112"/>
        <v>18</v>
      </c>
      <c r="V192" s="62">
        <f t="shared" si="113"/>
        <v>25.4</v>
      </c>
      <c r="W192" s="62">
        <f t="shared" si="114"/>
        <v>0</v>
      </c>
      <c r="X192" s="64">
        <f t="shared" si="115"/>
        <v>43.4</v>
      </c>
    </row>
    <row r="193" spans="1:24" s="1" customFormat="1" ht="15.75" hidden="1">
      <c r="A193" s="14">
        <v>6</v>
      </c>
      <c r="C193" s="188" t="s">
        <v>95</v>
      </c>
      <c r="E193" s="62"/>
      <c r="F193" s="62"/>
      <c r="G193" s="62"/>
      <c r="H193" s="64">
        <f t="shared" si="108"/>
        <v>0</v>
      </c>
      <c r="I193" s="62"/>
      <c r="J193" s="62"/>
      <c r="K193" s="62"/>
      <c r="L193" s="64">
        <f t="shared" si="109"/>
        <v>0</v>
      </c>
      <c r="M193" s="62"/>
      <c r="N193" s="62"/>
      <c r="O193" s="62"/>
      <c r="P193" s="64">
        <f t="shared" si="110"/>
        <v>0</v>
      </c>
      <c r="Q193" s="62"/>
      <c r="R193" s="62"/>
      <c r="S193" s="62"/>
      <c r="T193" s="64">
        <f t="shared" si="111"/>
        <v>0</v>
      </c>
      <c r="U193" s="62">
        <f t="shared" si="112"/>
        <v>0</v>
      </c>
      <c r="V193" s="62">
        <f t="shared" si="113"/>
        <v>0</v>
      </c>
      <c r="W193" s="62">
        <f t="shared" si="114"/>
        <v>0</v>
      </c>
      <c r="X193" s="64">
        <f t="shared" si="115"/>
        <v>0</v>
      </c>
    </row>
    <row r="194" spans="1:24" s="1" customFormat="1" ht="15.75" hidden="1">
      <c r="A194" s="14">
        <v>7</v>
      </c>
      <c r="B194" s="67"/>
      <c r="C194" s="21"/>
      <c r="D194" s="183"/>
      <c r="E194" s="62"/>
      <c r="F194" s="62"/>
      <c r="G194" s="62"/>
      <c r="H194" s="64">
        <f>+E194+F194-G194</f>
        <v>0</v>
      </c>
      <c r="I194" s="62"/>
      <c r="J194" s="62"/>
      <c r="K194" s="62"/>
      <c r="L194" s="64">
        <f>+I194+J194-K194</f>
        <v>0</v>
      </c>
      <c r="M194" s="62"/>
      <c r="N194" s="62"/>
      <c r="O194" s="62"/>
      <c r="P194" s="64">
        <f>+M194+N194-O194</f>
        <v>0</v>
      </c>
      <c r="Q194" s="62"/>
      <c r="R194" s="62"/>
      <c r="S194" s="62"/>
      <c r="T194" s="64">
        <f>+Q194+R194-S194</f>
        <v>0</v>
      </c>
      <c r="U194" s="62">
        <f t="shared" ref="U194:X197" si="116">+E194+I194+M194+Q194</f>
        <v>0</v>
      </c>
      <c r="V194" s="62">
        <f t="shared" si="116"/>
        <v>0</v>
      </c>
      <c r="W194" s="62">
        <f t="shared" si="116"/>
        <v>0</v>
      </c>
      <c r="X194" s="64">
        <f t="shared" si="116"/>
        <v>0</v>
      </c>
    </row>
    <row r="195" spans="1:24" s="1" customFormat="1" ht="15.75" hidden="1">
      <c r="A195" s="14">
        <v>8</v>
      </c>
      <c r="B195" s="67"/>
      <c r="C195" s="21"/>
      <c r="D195" s="183"/>
      <c r="E195" s="62"/>
      <c r="F195" s="62"/>
      <c r="G195" s="62"/>
      <c r="H195" s="64">
        <f>+E195+F195-G195</f>
        <v>0</v>
      </c>
      <c r="I195" s="62"/>
      <c r="J195" s="62"/>
      <c r="K195" s="62"/>
      <c r="L195" s="64">
        <f>+I195+J195-K195</f>
        <v>0</v>
      </c>
      <c r="M195" s="62"/>
      <c r="N195" s="62"/>
      <c r="O195" s="62"/>
      <c r="P195" s="64">
        <f>+M195+N195-O195</f>
        <v>0</v>
      </c>
      <c r="Q195" s="62"/>
      <c r="R195" s="62"/>
      <c r="S195" s="62"/>
      <c r="T195" s="64">
        <f>+Q195+R195-S195</f>
        <v>0</v>
      </c>
      <c r="U195" s="62">
        <f t="shared" si="116"/>
        <v>0</v>
      </c>
      <c r="V195" s="62">
        <f t="shared" si="116"/>
        <v>0</v>
      </c>
      <c r="W195" s="62">
        <f t="shared" si="116"/>
        <v>0</v>
      </c>
      <c r="X195" s="64">
        <f t="shared" si="116"/>
        <v>0</v>
      </c>
    </row>
    <row r="196" spans="1:24" s="1" customFormat="1" ht="15.75" hidden="1">
      <c r="A196" s="14">
        <v>9</v>
      </c>
      <c r="B196" s="67"/>
      <c r="C196" s="21"/>
      <c r="D196" s="183"/>
      <c r="E196" s="62"/>
      <c r="F196" s="62"/>
      <c r="G196" s="62"/>
      <c r="H196" s="64">
        <f>+E196+F196-G196</f>
        <v>0</v>
      </c>
      <c r="I196" s="62"/>
      <c r="J196" s="62"/>
      <c r="K196" s="62"/>
      <c r="L196" s="64">
        <f>+I196+J196-K196</f>
        <v>0</v>
      </c>
      <c r="M196" s="62"/>
      <c r="N196" s="62"/>
      <c r="O196" s="62"/>
      <c r="P196" s="64">
        <f>+M196+N196-O196</f>
        <v>0</v>
      </c>
      <c r="Q196" s="62"/>
      <c r="R196" s="62"/>
      <c r="S196" s="62"/>
      <c r="T196" s="64">
        <f>+Q196+R196-S196</f>
        <v>0</v>
      </c>
      <c r="U196" s="62">
        <f t="shared" si="116"/>
        <v>0</v>
      </c>
      <c r="V196" s="62">
        <f t="shared" si="116"/>
        <v>0</v>
      </c>
      <c r="W196" s="62">
        <f t="shared" si="116"/>
        <v>0</v>
      </c>
      <c r="X196" s="64">
        <f t="shared" si="116"/>
        <v>0</v>
      </c>
    </row>
    <row r="197" spans="1:24" s="1" customFormat="1" ht="15.75" hidden="1">
      <c r="A197" s="14">
        <v>10</v>
      </c>
      <c r="B197" s="67"/>
      <c r="C197" s="21"/>
      <c r="D197" s="183"/>
      <c r="E197" s="62"/>
      <c r="F197" s="62"/>
      <c r="G197" s="62"/>
      <c r="H197" s="64">
        <f>+E197+F197-G197</f>
        <v>0</v>
      </c>
      <c r="I197" s="62"/>
      <c r="J197" s="62"/>
      <c r="K197" s="62"/>
      <c r="L197" s="64">
        <f>+I197+J197-K197</f>
        <v>0</v>
      </c>
      <c r="M197" s="62"/>
      <c r="N197" s="62"/>
      <c r="O197" s="62"/>
      <c r="P197" s="64">
        <f>+M197+N197-O197</f>
        <v>0</v>
      </c>
      <c r="Q197" s="62"/>
      <c r="R197" s="62"/>
      <c r="S197" s="62"/>
      <c r="T197" s="64">
        <f>+Q197+R197-S197</f>
        <v>0</v>
      </c>
      <c r="U197" s="62">
        <f t="shared" si="116"/>
        <v>0</v>
      </c>
      <c r="V197" s="62">
        <f t="shared" si="116"/>
        <v>0</v>
      </c>
      <c r="W197" s="62">
        <f t="shared" si="116"/>
        <v>0</v>
      </c>
      <c r="X197" s="64">
        <f t="shared" si="116"/>
        <v>0</v>
      </c>
    </row>
    <row r="198" spans="1:24" s="1" customFormat="1" ht="15.75" hidden="1">
      <c r="A198" s="14">
        <v>11</v>
      </c>
      <c r="B198" s="67"/>
      <c r="C198" s="22"/>
      <c r="D198" s="183"/>
      <c r="E198" s="62"/>
      <c r="F198" s="62"/>
      <c r="G198" s="62"/>
      <c r="H198" s="64">
        <f>+E198+F198-G198</f>
        <v>0</v>
      </c>
      <c r="I198" s="62"/>
      <c r="J198" s="62"/>
      <c r="K198" s="62"/>
      <c r="L198" s="64">
        <f>+I198+J198-K198</f>
        <v>0</v>
      </c>
      <c r="M198" s="62"/>
      <c r="N198" s="62"/>
      <c r="O198" s="62"/>
      <c r="P198" s="64">
        <f>+M198+N198-O198</f>
        <v>0</v>
      </c>
      <c r="Q198" s="62"/>
      <c r="R198" s="62"/>
      <c r="S198" s="62"/>
      <c r="T198" s="64">
        <f>+Q198+R198-S198</f>
        <v>0</v>
      </c>
      <c r="U198" s="62">
        <f>+E198+I198+M198+Q198</f>
        <v>0</v>
      </c>
      <c r="V198" s="62">
        <f>+F198+J198+N198+R198</f>
        <v>0</v>
      </c>
      <c r="W198" s="62">
        <f>+G198+K198+O198+S198</f>
        <v>0</v>
      </c>
      <c r="X198" s="64">
        <f>+H198+L198+P198+T198</f>
        <v>0</v>
      </c>
    </row>
    <row r="199" spans="1:24">
      <c r="B199" s="1"/>
    </row>
    <row r="200" spans="1:24" ht="15.75">
      <c r="B200" s="118" t="s">
        <v>42</v>
      </c>
    </row>
    <row r="201" spans="1:24" ht="24" customHeight="1">
      <c r="A201" s="122"/>
      <c r="B201" s="197" t="s">
        <v>21</v>
      </c>
      <c r="C201" s="191" t="s">
        <v>17</v>
      </c>
      <c r="D201" s="252" t="s">
        <v>46</v>
      </c>
      <c r="E201" s="254"/>
      <c r="F201" s="255"/>
      <c r="G201" s="255"/>
      <c r="H201" s="256"/>
      <c r="I201" s="254"/>
      <c r="J201" s="255"/>
      <c r="K201" s="255"/>
      <c r="L201" s="256"/>
      <c r="M201" s="254"/>
      <c r="N201" s="255"/>
      <c r="O201" s="255"/>
      <c r="P201" s="256"/>
      <c r="Q201" s="254"/>
      <c r="R201" s="255"/>
      <c r="S201" s="255"/>
      <c r="T201" s="256"/>
      <c r="U201" s="257" t="s">
        <v>0</v>
      </c>
      <c r="V201" s="258"/>
      <c r="W201" s="258"/>
      <c r="X201" s="259"/>
    </row>
    <row r="202" spans="1:24" ht="15.75">
      <c r="A202" s="123"/>
      <c r="B202" s="125"/>
      <c r="C202" s="144"/>
      <c r="D202" s="253"/>
      <c r="E202" s="127" t="s">
        <v>29</v>
      </c>
      <c r="F202" s="127" t="s">
        <v>30</v>
      </c>
      <c r="G202" s="128" t="s">
        <v>34</v>
      </c>
      <c r="H202" s="129" t="s">
        <v>32</v>
      </c>
      <c r="I202" s="127" t="s">
        <v>29</v>
      </c>
      <c r="J202" s="127" t="s">
        <v>30</v>
      </c>
      <c r="K202" s="128" t="s">
        <v>34</v>
      </c>
      <c r="L202" s="129" t="s">
        <v>32</v>
      </c>
      <c r="M202" s="127" t="s">
        <v>29</v>
      </c>
      <c r="N202" s="127" t="s">
        <v>30</v>
      </c>
      <c r="O202" s="128" t="s">
        <v>34</v>
      </c>
      <c r="P202" s="129" t="s">
        <v>32</v>
      </c>
      <c r="Q202" s="127" t="s">
        <v>29</v>
      </c>
      <c r="R202" s="127" t="s">
        <v>30</v>
      </c>
      <c r="S202" s="128" t="s">
        <v>34</v>
      </c>
      <c r="T202" s="129" t="s">
        <v>32</v>
      </c>
      <c r="U202" s="127" t="s">
        <v>29</v>
      </c>
      <c r="V202" s="127" t="s">
        <v>30</v>
      </c>
      <c r="W202" s="128" t="s">
        <v>34</v>
      </c>
      <c r="X202" s="129" t="s">
        <v>23</v>
      </c>
    </row>
    <row r="203" spans="1:24" ht="15.75">
      <c r="A203" s="14">
        <v>1</v>
      </c>
      <c r="B203" s="239" t="s">
        <v>171</v>
      </c>
      <c r="C203" s="21" t="s">
        <v>165</v>
      </c>
      <c r="D203" s="21" t="s">
        <v>57</v>
      </c>
      <c r="E203" s="62">
        <v>6</v>
      </c>
      <c r="F203" s="62">
        <v>8</v>
      </c>
      <c r="G203" s="62"/>
      <c r="H203" s="64">
        <f t="shared" ref="H203:H208" si="117">+E203+F203-G203</f>
        <v>14</v>
      </c>
      <c r="I203" s="62">
        <v>6</v>
      </c>
      <c r="J203" s="62">
        <v>6.5</v>
      </c>
      <c r="K203" s="62"/>
      <c r="L203" s="64">
        <f t="shared" ref="L203:L213" si="118">+I203+J203-K203</f>
        <v>12.5</v>
      </c>
      <c r="M203" s="62">
        <v>4</v>
      </c>
      <c r="N203" s="62">
        <v>6.9</v>
      </c>
      <c r="O203" s="62"/>
      <c r="P203" s="64">
        <f t="shared" ref="P203:P208" si="119">+M203+N203-O203</f>
        <v>10.9</v>
      </c>
      <c r="Q203" s="62">
        <v>6</v>
      </c>
      <c r="R203" s="62">
        <v>8.1999999999999993</v>
      </c>
      <c r="S203" s="62"/>
      <c r="T203" s="64">
        <f t="shared" ref="T203:T208" si="120">+Q203+R203-S203</f>
        <v>14.2</v>
      </c>
      <c r="U203" s="62">
        <f t="shared" ref="U203:V209" si="121">+E203+I203+M203+Q203</f>
        <v>22</v>
      </c>
      <c r="V203" s="62">
        <f t="shared" si="121"/>
        <v>29.599999999999998</v>
      </c>
      <c r="W203" s="62">
        <f t="shared" ref="W203:W208" si="122">+G203+K203+O203+S203</f>
        <v>0</v>
      </c>
      <c r="X203" s="64">
        <f t="shared" ref="X203:X208" si="123">+H203+L203+P203+T203</f>
        <v>51.599999999999994</v>
      </c>
    </row>
    <row r="204" spans="1:24" ht="15.75">
      <c r="A204" s="14">
        <v>2</v>
      </c>
      <c r="B204" s="239" t="s">
        <v>172</v>
      </c>
      <c r="C204" s="21" t="s">
        <v>165</v>
      </c>
      <c r="D204" s="21" t="s">
        <v>58</v>
      </c>
      <c r="E204" s="62">
        <v>6</v>
      </c>
      <c r="F204" s="62">
        <v>8.1999999999999993</v>
      </c>
      <c r="G204" s="62"/>
      <c r="H204" s="64">
        <f t="shared" si="117"/>
        <v>14.2</v>
      </c>
      <c r="I204" s="62">
        <v>6</v>
      </c>
      <c r="J204" s="62">
        <v>6.7</v>
      </c>
      <c r="K204" s="62"/>
      <c r="L204" s="64">
        <f t="shared" si="118"/>
        <v>12.7</v>
      </c>
      <c r="M204" s="62">
        <v>6</v>
      </c>
      <c r="N204" s="62">
        <v>5.9</v>
      </c>
      <c r="O204" s="62"/>
      <c r="P204" s="64">
        <f t="shared" si="119"/>
        <v>11.9</v>
      </c>
      <c r="Q204" s="62">
        <v>6</v>
      </c>
      <c r="R204" s="62">
        <v>7.2</v>
      </c>
      <c r="S204" s="62"/>
      <c r="T204" s="64">
        <f t="shared" si="120"/>
        <v>13.2</v>
      </c>
      <c r="U204" s="62">
        <f t="shared" si="121"/>
        <v>24</v>
      </c>
      <c r="V204" s="62">
        <f t="shared" si="121"/>
        <v>27.999999999999996</v>
      </c>
      <c r="W204" s="62">
        <f t="shared" si="122"/>
        <v>0</v>
      </c>
      <c r="X204" s="64">
        <f t="shared" si="123"/>
        <v>52</v>
      </c>
    </row>
    <row r="205" spans="1:24" ht="15.75">
      <c r="A205" s="14">
        <v>3</v>
      </c>
      <c r="B205" s="239" t="s">
        <v>93</v>
      </c>
      <c r="C205" s="21" t="s">
        <v>173</v>
      </c>
      <c r="D205" s="21" t="s">
        <v>59</v>
      </c>
      <c r="E205" s="62">
        <v>6</v>
      </c>
      <c r="F205" s="62">
        <v>9.6999999999999993</v>
      </c>
      <c r="G205" s="62"/>
      <c r="H205" s="64">
        <f>+E205+F205-G205</f>
        <v>15.7</v>
      </c>
      <c r="I205" s="62">
        <v>6</v>
      </c>
      <c r="J205" s="62">
        <v>8.6999999999999993</v>
      </c>
      <c r="K205" s="62"/>
      <c r="L205" s="64">
        <f t="shared" si="118"/>
        <v>14.7</v>
      </c>
      <c r="M205" s="62">
        <v>5</v>
      </c>
      <c r="N205" s="62">
        <v>9.3000000000000007</v>
      </c>
      <c r="O205" s="62"/>
      <c r="P205" s="64">
        <f>+M205+N205-O205</f>
        <v>14.3</v>
      </c>
      <c r="Q205" s="62">
        <v>6</v>
      </c>
      <c r="R205" s="62">
        <v>9</v>
      </c>
      <c r="S205" s="62"/>
      <c r="T205" s="64">
        <f>+Q205+R205-S205</f>
        <v>15</v>
      </c>
      <c r="U205" s="62">
        <f t="shared" si="121"/>
        <v>23</v>
      </c>
      <c r="V205" s="62">
        <f t="shared" si="121"/>
        <v>36.700000000000003</v>
      </c>
      <c r="W205" s="62">
        <f>+G205+K205+O205+S205</f>
        <v>0</v>
      </c>
      <c r="X205" s="64">
        <f>+H205+L205+P205+T205</f>
        <v>59.7</v>
      </c>
    </row>
    <row r="206" spans="1:24" ht="15.75" hidden="1">
      <c r="A206" s="14">
        <v>4</v>
      </c>
      <c r="B206" s="239" t="s">
        <v>92</v>
      </c>
      <c r="C206" s="21" t="s">
        <v>173</v>
      </c>
      <c r="D206" s="21" t="s">
        <v>57</v>
      </c>
      <c r="E206" s="62"/>
      <c r="F206" s="62"/>
      <c r="G206" s="62"/>
      <c r="H206" s="64">
        <f>+E206+F206-G206</f>
        <v>0</v>
      </c>
      <c r="I206" s="62"/>
      <c r="J206" s="62"/>
      <c r="K206" s="62"/>
      <c r="L206" s="64">
        <f t="shared" si="118"/>
        <v>0</v>
      </c>
      <c r="M206" s="62"/>
      <c r="N206" s="62"/>
      <c r="O206" s="62"/>
      <c r="P206" s="64">
        <f>+M206+N206-O206</f>
        <v>0</v>
      </c>
      <c r="Q206" s="62">
        <v>0</v>
      </c>
      <c r="R206" s="62">
        <v>0</v>
      </c>
      <c r="S206" s="62"/>
      <c r="T206" s="64">
        <f>+Q206+R206-S206</f>
        <v>0</v>
      </c>
      <c r="U206" s="62">
        <f t="shared" si="121"/>
        <v>0</v>
      </c>
      <c r="V206" s="62">
        <f t="shared" si="121"/>
        <v>0</v>
      </c>
      <c r="W206" s="62">
        <f>+G206+K206+O206+S206</f>
        <v>0</v>
      </c>
      <c r="X206" s="64">
        <f>+H206+L206+P206+T206</f>
        <v>0</v>
      </c>
    </row>
    <row r="207" spans="1:24" ht="15.75" hidden="1">
      <c r="A207" s="14">
        <v>5</v>
      </c>
      <c r="B207" s="67"/>
      <c r="C207" s="188"/>
      <c r="D207" s="21"/>
      <c r="E207" s="62"/>
      <c r="F207" s="62"/>
      <c r="G207" s="62"/>
      <c r="H207" s="64">
        <f t="shared" si="117"/>
        <v>0</v>
      </c>
      <c r="I207" s="62"/>
      <c r="J207" s="62"/>
      <c r="K207" s="62"/>
      <c r="L207" s="64">
        <f t="shared" si="118"/>
        <v>0</v>
      </c>
      <c r="M207" s="62"/>
      <c r="N207" s="62"/>
      <c r="O207" s="62"/>
      <c r="P207" s="64">
        <f t="shared" si="119"/>
        <v>0</v>
      </c>
      <c r="Q207" s="62"/>
      <c r="R207" s="62"/>
      <c r="S207" s="62"/>
      <c r="T207" s="64">
        <f t="shared" si="120"/>
        <v>0</v>
      </c>
      <c r="U207" s="62">
        <f t="shared" si="121"/>
        <v>0</v>
      </c>
      <c r="V207" s="62">
        <f t="shared" si="121"/>
        <v>0</v>
      </c>
      <c r="W207" s="62">
        <f t="shared" si="122"/>
        <v>0</v>
      </c>
      <c r="X207" s="64">
        <f t="shared" si="123"/>
        <v>0</v>
      </c>
    </row>
    <row r="208" spans="1:24" ht="15.75" hidden="1">
      <c r="A208" s="14">
        <v>6</v>
      </c>
      <c r="B208" s="67"/>
      <c r="C208" s="188"/>
      <c r="D208" s="21"/>
      <c r="E208" s="62"/>
      <c r="F208" s="62"/>
      <c r="G208" s="62"/>
      <c r="H208" s="64">
        <f t="shared" si="117"/>
        <v>0</v>
      </c>
      <c r="I208" s="62"/>
      <c r="J208" s="62"/>
      <c r="K208" s="62"/>
      <c r="L208" s="64">
        <f t="shared" si="118"/>
        <v>0</v>
      </c>
      <c r="M208" s="62"/>
      <c r="N208" s="62"/>
      <c r="O208" s="62"/>
      <c r="P208" s="64">
        <f t="shared" si="119"/>
        <v>0</v>
      </c>
      <c r="Q208" s="62"/>
      <c r="R208" s="62"/>
      <c r="S208" s="62"/>
      <c r="T208" s="64">
        <f t="shared" si="120"/>
        <v>0</v>
      </c>
      <c r="U208" s="62">
        <f t="shared" si="121"/>
        <v>0</v>
      </c>
      <c r="V208" s="62">
        <f t="shared" si="121"/>
        <v>0</v>
      </c>
      <c r="W208" s="62">
        <f t="shared" si="122"/>
        <v>0</v>
      </c>
      <c r="X208" s="64">
        <f t="shared" si="123"/>
        <v>0</v>
      </c>
    </row>
    <row r="209" spans="1:24" ht="15.75" hidden="1">
      <c r="A209" s="14">
        <v>7</v>
      </c>
      <c r="B209" s="67"/>
      <c r="C209" s="188"/>
      <c r="D209" s="183"/>
      <c r="E209" s="62"/>
      <c r="F209" s="62"/>
      <c r="G209" s="62"/>
      <c r="H209" s="64">
        <f>+E209+F209-G209</f>
        <v>0</v>
      </c>
      <c r="I209" s="62"/>
      <c r="J209" s="62"/>
      <c r="K209" s="62"/>
      <c r="L209" s="64">
        <f t="shared" si="118"/>
        <v>0</v>
      </c>
      <c r="M209" s="62"/>
      <c r="N209" s="62"/>
      <c r="O209" s="62"/>
      <c r="P209" s="64">
        <f>+M209+N209-O209</f>
        <v>0</v>
      </c>
      <c r="Q209" s="62"/>
      <c r="R209" s="62"/>
      <c r="S209" s="62"/>
      <c r="T209" s="64">
        <f>+Q209+R209-S209</f>
        <v>0</v>
      </c>
      <c r="U209" s="62">
        <f t="shared" si="121"/>
        <v>0</v>
      </c>
      <c r="V209" s="62">
        <f t="shared" si="121"/>
        <v>0</v>
      </c>
      <c r="W209" s="62">
        <f t="shared" ref="U209:X210" si="124">+G209+K209+O209+S209</f>
        <v>0</v>
      </c>
      <c r="X209" s="64">
        <f t="shared" si="124"/>
        <v>0</v>
      </c>
    </row>
    <row r="210" spans="1:24" ht="15.75" hidden="1">
      <c r="A210" s="14">
        <v>8</v>
      </c>
      <c r="B210" s="67"/>
      <c r="C210" s="188"/>
      <c r="D210" s="183"/>
      <c r="E210" s="62"/>
      <c r="F210" s="62"/>
      <c r="G210" s="62"/>
      <c r="H210" s="64">
        <f>+E210+F210-G210</f>
        <v>0</v>
      </c>
      <c r="I210" s="62"/>
      <c r="J210" s="62"/>
      <c r="K210" s="62"/>
      <c r="L210" s="64">
        <f t="shared" si="118"/>
        <v>0</v>
      </c>
      <c r="M210" s="62"/>
      <c r="N210" s="62"/>
      <c r="O210" s="62"/>
      <c r="P210" s="64">
        <f>+M210+N210-O210</f>
        <v>0</v>
      </c>
      <c r="Q210" s="62"/>
      <c r="R210" s="62"/>
      <c r="S210" s="62"/>
      <c r="T210" s="64">
        <f>+Q210+R210-S210</f>
        <v>0</v>
      </c>
      <c r="U210" s="62">
        <f t="shared" si="124"/>
        <v>0</v>
      </c>
      <c r="V210" s="62">
        <f t="shared" si="124"/>
        <v>0</v>
      </c>
      <c r="W210" s="62">
        <f t="shared" si="124"/>
        <v>0</v>
      </c>
      <c r="X210" s="64">
        <f t="shared" si="124"/>
        <v>0</v>
      </c>
    </row>
    <row r="211" spans="1:24" ht="15.75" hidden="1">
      <c r="A211" s="14">
        <v>9</v>
      </c>
      <c r="B211" s="67"/>
      <c r="C211" s="22"/>
      <c r="D211" s="183"/>
      <c r="E211" s="62"/>
      <c r="F211" s="62"/>
      <c r="G211" s="62"/>
      <c r="H211" s="64">
        <f>+E211+F211-G211</f>
        <v>0</v>
      </c>
      <c r="I211" s="62"/>
      <c r="J211" s="62"/>
      <c r="K211" s="62"/>
      <c r="L211" s="64">
        <f t="shared" si="118"/>
        <v>0</v>
      </c>
      <c r="M211" s="62"/>
      <c r="N211" s="62"/>
      <c r="O211" s="62"/>
      <c r="P211" s="64">
        <f>+M211+N211-O211</f>
        <v>0</v>
      </c>
      <c r="Q211" s="62"/>
      <c r="R211" s="62"/>
      <c r="S211" s="62"/>
      <c r="T211" s="64">
        <f>+Q211+R211-S211</f>
        <v>0</v>
      </c>
      <c r="U211" s="62">
        <f t="shared" ref="U211:X212" si="125">+E211+I211+M211+Q211</f>
        <v>0</v>
      </c>
      <c r="V211" s="62">
        <f t="shared" si="125"/>
        <v>0</v>
      </c>
      <c r="W211" s="62">
        <f t="shared" si="125"/>
        <v>0</v>
      </c>
      <c r="X211" s="64">
        <f t="shared" si="125"/>
        <v>0</v>
      </c>
    </row>
    <row r="212" spans="1:24" ht="15.75" hidden="1">
      <c r="A212" s="14">
        <v>10</v>
      </c>
      <c r="B212" s="67"/>
      <c r="C212" s="22"/>
      <c r="D212" s="183"/>
      <c r="E212" s="62"/>
      <c r="F212" s="62"/>
      <c r="G212" s="62"/>
      <c r="H212" s="64">
        <f>+E212+F212-G212</f>
        <v>0</v>
      </c>
      <c r="I212" s="62"/>
      <c r="J212" s="62"/>
      <c r="K212" s="62"/>
      <c r="L212" s="64">
        <f t="shared" si="118"/>
        <v>0</v>
      </c>
      <c r="M212" s="62"/>
      <c r="N212" s="62"/>
      <c r="O212" s="62"/>
      <c r="P212" s="64">
        <f>+M212+N212-O212</f>
        <v>0</v>
      </c>
      <c r="Q212" s="62"/>
      <c r="R212" s="62"/>
      <c r="S212" s="62"/>
      <c r="T212" s="64">
        <f>+Q212+R212-S212</f>
        <v>0</v>
      </c>
      <c r="U212" s="62">
        <f t="shared" si="125"/>
        <v>0</v>
      </c>
      <c r="V212" s="62">
        <f t="shared" si="125"/>
        <v>0</v>
      </c>
      <c r="W212" s="62">
        <f t="shared" si="125"/>
        <v>0</v>
      </c>
      <c r="X212" s="64">
        <f t="shared" si="125"/>
        <v>0</v>
      </c>
    </row>
    <row r="213" spans="1:24" ht="15.75" hidden="1">
      <c r="A213" s="14">
        <v>11</v>
      </c>
      <c r="B213" s="67"/>
      <c r="C213" s="22"/>
      <c r="D213" s="183"/>
      <c r="E213" s="62"/>
      <c r="F213" s="62"/>
      <c r="G213" s="62"/>
      <c r="H213" s="64">
        <f>+E213+F213-G213</f>
        <v>0</v>
      </c>
      <c r="I213" s="62"/>
      <c r="J213" s="62"/>
      <c r="K213" s="62"/>
      <c r="L213" s="64">
        <f t="shared" si="118"/>
        <v>0</v>
      </c>
      <c r="M213" s="62"/>
      <c r="N213" s="62"/>
      <c r="O213" s="62"/>
      <c r="P213" s="64">
        <f>+M213+N213-O213</f>
        <v>0</v>
      </c>
      <c r="Q213" s="62"/>
      <c r="R213" s="62"/>
      <c r="S213" s="62"/>
      <c r="T213" s="64">
        <f>+Q213+R213-S213</f>
        <v>0</v>
      </c>
      <c r="U213" s="62">
        <f>+E213+I213+M213+Q213</f>
        <v>0</v>
      </c>
      <c r="V213" s="62">
        <f>+F213+J213+N213+R213</f>
        <v>0</v>
      </c>
      <c r="W213" s="62">
        <f>+G213+K213+O213+S213</f>
        <v>0</v>
      </c>
      <c r="X213" s="64">
        <f>+H213+L213+P213+T213</f>
        <v>0</v>
      </c>
    </row>
    <row r="215" spans="1:24" ht="15.75">
      <c r="B215" s="118" t="s">
        <v>122</v>
      </c>
    </row>
    <row r="216" spans="1:24" ht="24.75" customHeight="1">
      <c r="A216" s="122"/>
      <c r="B216" s="197" t="s">
        <v>21</v>
      </c>
      <c r="C216" s="124" t="s">
        <v>17</v>
      </c>
      <c r="D216" s="252" t="s">
        <v>46</v>
      </c>
      <c r="E216" s="254"/>
      <c r="F216" s="255"/>
      <c r="G216" s="255"/>
      <c r="H216" s="256"/>
      <c r="I216" s="254"/>
      <c r="J216" s="255"/>
      <c r="K216" s="255"/>
      <c r="L216" s="256"/>
      <c r="M216" s="254"/>
      <c r="N216" s="255"/>
      <c r="O216" s="255"/>
      <c r="P216" s="256"/>
      <c r="Q216" s="254"/>
      <c r="R216" s="255"/>
      <c r="S216" s="255"/>
      <c r="T216" s="256"/>
      <c r="U216" s="257" t="s">
        <v>0</v>
      </c>
      <c r="V216" s="258"/>
      <c r="W216" s="258"/>
      <c r="X216" s="259"/>
    </row>
    <row r="217" spans="1:24" ht="15.75">
      <c r="A217" s="123"/>
      <c r="B217" s="125"/>
      <c r="C217" s="144"/>
      <c r="D217" s="253"/>
      <c r="E217" s="127" t="s">
        <v>29</v>
      </c>
      <c r="F217" s="127" t="s">
        <v>30</v>
      </c>
      <c r="G217" s="128" t="s">
        <v>34</v>
      </c>
      <c r="H217" s="129" t="s">
        <v>32</v>
      </c>
      <c r="I217" s="127" t="s">
        <v>29</v>
      </c>
      <c r="J217" s="127" t="s">
        <v>30</v>
      </c>
      <c r="K217" s="128" t="s">
        <v>34</v>
      </c>
      <c r="L217" s="129" t="s">
        <v>32</v>
      </c>
      <c r="M217" s="127" t="s">
        <v>29</v>
      </c>
      <c r="N217" s="127" t="s">
        <v>30</v>
      </c>
      <c r="O217" s="128" t="s">
        <v>34</v>
      </c>
      <c r="P217" s="129" t="s">
        <v>32</v>
      </c>
      <c r="Q217" s="127" t="s">
        <v>29</v>
      </c>
      <c r="R217" s="127" t="s">
        <v>30</v>
      </c>
      <c r="S217" s="128" t="s">
        <v>34</v>
      </c>
      <c r="T217" s="129" t="s">
        <v>32</v>
      </c>
      <c r="U217" s="127" t="s">
        <v>29</v>
      </c>
      <c r="V217" s="127" t="s">
        <v>30</v>
      </c>
      <c r="W217" s="128" t="s">
        <v>34</v>
      </c>
      <c r="X217" s="129" t="s">
        <v>23</v>
      </c>
    </row>
    <row r="218" spans="1:24" ht="15.75">
      <c r="A218" s="14">
        <v>1</v>
      </c>
      <c r="B218" s="239" t="s">
        <v>100</v>
      </c>
      <c r="C218" s="21" t="s">
        <v>95</v>
      </c>
      <c r="D218" s="21" t="s">
        <v>65</v>
      </c>
      <c r="E218" s="62">
        <v>6</v>
      </c>
      <c r="F218" s="62">
        <v>8.3000000000000007</v>
      </c>
      <c r="G218" s="62"/>
      <c r="H218" s="64">
        <f t="shared" ref="H218:H224" si="126">+E218+F218-G218</f>
        <v>14.3</v>
      </c>
      <c r="I218" s="62">
        <v>0</v>
      </c>
      <c r="J218" s="62">
        <v>0</v>
      </c>
      <c r="K218" s="62"/>
      <c r="L218" s="64">
        <f t="shared" ref="L218:L223" si="127">+I218+J218-K218</f>
        <v>0</v>
      </c>
      <c r="M218" s="62">
        <v>4.5</v>
      </c>
      <c r="N218" s="62">
        <v>6.6</v>
      </c>
      <c r="O218" s="62"/>
      <c r="P218" s="64">
        <f t="shared" ref="P218:P223" si="128">+M218+N218-O218</f>
        <v>11.1</v>
      </c>
      <c r="Q218" s="62">
        <v>6</v>
      </c>
      <c r="R218" s="62">
        <v>8</v>
      </c>
      <c r="S218" s="62"/>
      <c r="T218" s="64">
        <f t="shared" ref="T218:T223" si="129">+Q218+R218-S218</f>
        <v>14</v>
      </c>
      <c r="U218" s="62">
        <f>+E218+I218+M218+Q218</f>
        <v>16.5</v>
      </c>
      <c r="V218" s="62">
        <f t="shared" ref="V218:X221" si="130">+F218+J218+N218+R218</f>
        <v>22.9</v>
      </c>
      <c r="W218" s="62">
        <f t="shared" si="130"/>
        <v>0</v>
      </c>
      <c r="X218" s="64">
        <f t="shared" si="130"/>
        <v>39.4</v>
      </c>
    </row>
    <row r="219" spans="1:24" ht="15.75">
      <c r="A219" s="14">
        <v>2</v>
      </c>
      <c r="B219" s="239" t="s">
        <v>83</v>
      </c>
      <c r="C219" s="238" t="s">
        <v>162</v>
      </c>
      <c r="D219" s="21" t="s">
        <v>69</v>
      </c>
      <c r="E219" s="62">
        <v>6</v>
      </c>
      <c r="F219" s="62">
        <v>8.9</v>
      </c>
      <c r="G219" s="62"/>
      <c r="H219" s="64">
        <f t="shared" si="126"/>
        <v>14.9</v>
      </c>
      <c r="I219" s="62">
        <v>6</v>
      </c>
      <c r="J219" s="62">
        <v>9.4</v>
      </c>
      <c r="K219" s="62"/>
      <c r="L219" s="64">
        <f t="shared" si="127"/>
        <v>15.4</v>
      </c>
      <c r="M219" s="62">
        <v>6</v>
      </c>
      <c r="N219" s="62">
        <v>8</v>
      </c>
      <c r="O219" s="62"/>
      <c r="P219" s="64">
        <f t="shared" si="128"/>
        <v>14</v>
      </c>
      <c r="Q219" s="62">
        <v>6</v>
      </c>
      <c r="R219" s="62">
        <v>8.6999999999999993</v>
      </c>
      <c r="S219" s="62"/>
      <c r="T219" s="64">
        <f t="shared" si="129"/>
        <v>14.7</v>
      </c>
      <c r="U219" s="62">
        <f>+E219+I219+M219+Q219</f>
        <v>24</v>
      </c>
      <c r="V219" s="62">
        <f t="shared" si="130"/>
        <v>35</v>
      </c>
      <c r="W219" s="62">
        <f t="shared" si="130"/>
        <v>0</v>
      </c>
      <c r="X219" s="64">
        <f t="shared" si="130"/>
        <v>59</v>
      </c>
    </row>
    <row r="220" spans="1:24" ht="15.75">
      <c r="A220" s="14">
        <v>3</v>
      </c>
      <c r="B220" s="239" t="s">
        <v>90</v>
      </c>
      <c r="C220" s="21" t="s">
        <v>84</v>
      </c>
      <c r="D220" s="21" t="s">
        <v>54</v>
      </c>
      <c r="E220" s="62">
        <v>6</v>
      </c>
      <c r="F220" s="62">
        <v>8.9</v>
      </c>
      <c r="G220" s="62"/>
      <c r="H220" s="64">
        <f t="shared" si="126"/>
        <v>14.9</v>
      </c>
      <c r="I220" s="62">
        <v>6</v>
      </c>
      <c r="J220" s="62">
        <v>8.1999999999999993</v>
      </c>
      <c r="K220" s="62"/>
      <c r="L220" s="64">
        <f t="shared" si="127"/>
        <v>14.2</v>
      </c>
      <c r="M220" s="62">
        <v>6</v>
      </c>
      <c r="N220" s="62">
        <v>7.8</v>
      </c>
      <c r="O220" s="62"/>
      <c r="P220" s="64">
        <f t="shared" si="128"/>
        <v>13.8</v>
      </c>
      <c r="Q220" s="62">
        <v>6</v>
      </c>
      <c r="R220" s="62">
        <v>9.1</v>
      </c>
      <c r="S220" s="62"/>
      <c r="T220" s="64">
        <f t="shared" si="129"/>
        <v>15.1</v>
      </c>
      <c r="U220" s="62">
        <f>+E220+I220+M220+Q220</f>
        <v>24</v>
      </c>
      <c r="V220" s="62">
        <f t="shared" si="130"/>
        <v>34</v>
      </c>
      <c r="W220" s="62">
        <f t="shared" si="130"/>
        <v>0</v>
      </c>
      <c r="X220" s="64">
        <f t="shared" si="130"/>
        <v>58.000000000000007</v>
      </c>
    </row>
    <row r="221" spans="1:24" ht="15.75">
      <c r="A221" s="14">
        <v>4</v>
      </c>
      <c r="B221" s="67" t="s">
        <v>102</v>
      </c>
      <c r="C221" s="21" t="s">
        <v>165</v>
      </c>
      <c r="D221" s="183" t="s">
        <v>54</v>
      </c>
      <c r="E221" s="62">
        <v>6</v>
      </c>
      <c r="F221" s="62">
        <v>8.6999999999999993</v>
      </c>
      <c r="G221" s="62"/>
      <c r="H221" s="64">
        <f t="shared" si="126"/>
        <v>14.7</v>
      </c>
      <c r="I221" s="62">
        <v>6</v>
      </c>
      <c r="J221" s="62">
        <v>8.5</v>
      </c>
      <c r="K221" s="62"/>
      <c r="L221" s="64">
        <f t="shared" si="127"/>
        <v>14.5</v>
      </c>
      <c r="M221" s="62">
        <v>6</v>
      </c>
      <c r="N221" s="62">
        <v>7.6</v>
      </c>
      <c r="O221" s="62"/>
      <c r="P221" s="64">
        <f t="shared" si="128"/>
        <v>13.6</v>
      </c>
      <c r="Q221" s="62">
        <v>5.5</v>
      </c>
      <c r="R221" s="62">
        <v>8.4</v>
      </c>
      <c r="S221" s="62"/>
      <c r="T221" s="64">
        <f t="shared" si="129"/>
        <v>13.9</v>
      </c>
      <c r="U221" s="62">
        <f>+E221+I221+M221+Q221</f>
        <v>23.5</v>
      </c>
      <c r="V221" s="62">
        <f>+F221+J221+N221+R221</f>
        <v>33.199999999999996</v>
      </c>
      <c r="W221" s="62">
        <f>+G221+K221+O221+S221</f>
        <v>0</v>
      </c>
      <c r="X221" s="64">
        <f t="shared" si="130"/>
        <v>56.699999999999996</v>
      </c>
    </row>
    <row r="222" spans="1:24" ht="15.75">
      <c r="A222" s="14">
        <v>5</v>
      </c>
      <c r="B222" s="67" t="s">
        <v>101</v>
      </c>
      <c r="C222" s="21" t="s">
        <v>165</v>
      </c>
      <c r="D222" s="183" t="s">
        <v>54</v>
      </c>
      <c r="E222" s="62">
        <v>6</v>
      </c>
      <c r="F222" s="62">
        <v>9</v>
      </c>
      <c r="G222" s="62"/>
      <c r="H222" s="64">
        <f t="shared" si="126"/>
        <v>15</v>
      </c>
      <c r="I222" s="62">
        <v>6</v>
      </c>
      <c r="J222" s="62">
        <v>8.9</v>
      </c>
      <c r="K222" s="62"/>
      <c r="L222" s="64">
        <f t="shared" si="127"/>
        <v>14.9</v>
      </c>
      <c r="M222" s="62">
        <v>6</v>
      </c>
      <c r="N222" s="62">
        <v>9.1</v>
      </c>
      <c r="O222" s="62"/>
      <c r="P222" s="64">
        <f t="shared" si="128"/>
        <v>15.1</v>
      </c>
      <c r="Q222" s="62">
        <v>6</v>
      </c>
      <c r="R222" s="62">
        <v>8.8000000000000007</v>
      </c>
      <c r="S222" s="62"/>
      <c r="T222" s="64">
        <f t="shared" si="129"/>
        <v>14.8</v>
      </c>
      <c r="U222" s="62">
        <f>+E222+I222+M222+Q222</f>
        <v>24</v>
      </c>
      <c r="V222" s="62">
        <f t="shared" ref="U222:X223" si="131">+F222+J222+N222+R222</f>
        <v>35.799999999999997</v>
      </c>
      <c r="W222" s="62">
        <f t="shared" si="131"/>
        <v>0</v>
      </c>
      <c r="X222" s="64">
        <f t="shared" si="131"/>
        <v>59.8</v>
      </c>
    </row>
    <row r="223" spans="1:24" ht="15.75">
      <c r="A223" s="14">
        <v>6</v>
      </c>
      <c r="B223" s="67" t="s">
        <v>166</v>
      </c>
      <c r="C223" s="21" t="s">
        <v>165</v>
      </c>
      <c r="D223" s="183" t="s">
        <v>65</v>
      </c>
      <c r="E223" s="62">
        <v>6</v>
      </c>
      <c r="F223" s="62">
        <v>7.7</v>
      </c>
      <c r="G223" s="62"/>
      <c r="H223" s="64">
        <f t="shared" si="126"/>
        <v>13.7</v>
      </c>
      <c r="I223" s="62">
        <v>6</v>
      </c>
      <c r="J223" s="62">
        <v>7</v>
      </c>
      <c r="K223" s="62"/>
      <c r="L223" s="64">
        <f t="shared" si="127"/>
        <v>13</v>
      </c>
      <c r="M223" s="62">
        <v>5</v>
      </c>
      <c r="N223" s="62">
        <v>5.4</v>
      </c>
      <c r="O223" s="62"/>
      <c r="P223" s="64">
        <f t="shared" si="128"/>
        <v>10.4</v>
      </c>
      <c r="Q223" s="62">
        <v>5</v>
      </c>
      <c r="R223" s="62">
        <v>7.5</v>
      </c>
      <c r="S223" s="62"/>
      <c r="T223" s="64">
        <f t="shared" si="129"/>
        <v>12.5</v>
      </c>
      <c r="U223" s="62">
        <f t="shared" si="131"/>
        <v>22</v>
      </c>
      <c r="V223" s="62">
        <f t="shared" si="131"/>
        <v>27.6</v>
      </c>
      <c r="W223" s="62">
        <f t="shared" si="131"/>
        <v>0</v>
      </c>
      <c r="X223" s="64">
        <f t="shared" si="131"/>
        <v>49.6</v>
      </c>
    </row>
    <row r="224" spans="1:24" ht="15.75" hidden="1">
      <c r="A224" s="14">
        <v>7</v>
      </c>
      <c r="B224" s="67"/>
      <c r="C224" s="21"/>
      <c r="D224" s="183"/>
      <c r="E224" s="62"/>
      <c r="F224" s="62"/>
      <c r="G224" s="62"/>
      <c r="H224" s="64">
        <f t="shared" si="126"/>
        <v>0</v>
      </c>
      <c r="I224" s="62"/>
      <c r="J224" s="62"/>
      <c r="K224" s="62"/>
      <c r="L224" s="64">
        <f>+I224+J224-K224</f>
        <v>0</v>
      </c>
      <c r="M224" s="62"/>
      <c r="N224" s="62"/>
      <c r="O224" s="62"/>
      <c r="P224" s="64">
        <f>+M224+N224-O224</f>
        <v>0</v>
      </c>
      <c r="Q224" s="62"/>
      <c r="R224" s="62"/>
      <c r="S224" s="62"/>
      <c r="T224" s="64">
        <f>+Q224+R224-S224</f>
        <v>0</v>
      </c>
      <c r="U224" s="62">
        <f>+E224+I224+M224+Q224</f>
        <v>0</v>
      </c>
      <c r="V224" s="62">
        <f>+F224+J224+N224+R224</f>
        <v>0</v>
      </c>
      <c r="W224" s="62">
        <f>+G224+K224+O224+S224</f>
        <v>0</v>
      </c>
      <c r="X224" s="64">
        <f>+H224+L224+P224+T224</f>
        <v>0</v>
      </c>
    </row>
    <row r="225" spans="1:24" hidden="1"/>
    <row r="226" spans="1:24" ht="15.75" hidden="1">
      <c r="B226" s="118" t="s">
        <v>123</v>
      </c>
    </row>
    <row r="227" spans="1:24" ht="15.75" hidden="1" customHeight="1">
      <c r="A227" s="122"/>
      <c r="B227" s="197" t="s">
        <v>21</v>
      </c>
      <c r="C227" s="191" t="s">
        <v>17</v>
      </c>
      <c r="D227" s="252" t="s">
        <v>46</v>
      </c>
      <c r="E227" s="254"/>
      <c r="F227" s="255"/>
      <c r="G227" s="255"/>
      <c r="H227" s="256"/>
      <c r="I227" s="254"/>
      <c r="J227" s="255"/>
      <c r="K227" s="255"/>
      <c r="L227" s="256"/>
      <c r="M227" s="254"/>
      <c r="N227" s="255"/>
      <c r="O227" s="255"/>
      <c r="P227" s="256"/>
      <c r="Q227" s="254"/>
      <c r="R227" s="255"/>
      <c r="S227" s="255"/>
      <c r="T227" s="256"/>
      <c r="U227" s="257" t="s">
        <v>0</v>
      </c>
      <c r="V227" s="258"/>
      <c r="W227" s="258"/>
      <c r="X227" s="259"/>
    </row>
    <row r="228" spans="1:24" ht="15.75" hidden="1">
      <c r="A228" s="123"/>
      <c r="B228" s="125"/>
      <c r="C228" s="144"/>
      <c r="D228" s="253"/>
      <c r="E228" s="127" t="s">
        <v>29</v>
      </c>
      <c r="F228" s="127" t="s">
        <v>30</v>
      </c>
      <c r="G228" s="128" t="s">
        <v>34</v>
      </c>
      <c r="H228" s="129" t="s">
        <v>32</v>
      </c>
      <c r="I228" s="127" t="s">
        <v>29</v>
      </c>
      <c r="J228" s="127" t="s">
        <v>30</v>
      </c>
      <c r="K228" s="128" t="s">
        <v>34</v>
      </c>
      <c r="L228" s="129" t="s">
        <v>32</v>
      </c>
      <c r="M228" s="127" t="s">
        <v>29</v>
      </c>
      <c r="N228" s="127" t="s">
        <v>30</v>
      </c>
      <c r="O228" s="128" t="s">
        <v>34</v>
      </c>
      <c r="P228" s="129" t="s">
        <v>32</v>
      </c>
      <c r="Q228" s="127" t="s">
        <v>29</v>
      </c>
      <c r="R228" s="127" t="s">
        <v>30</v>
      </c>
      <c r="S228" s="128" t="s">
        <v>34</v>
      </c>
      <c r="T228" s="129" t="s">
        <v>32</v>
      </c>
      <c r="U228" s="127" t="s">
        <v>29</v>
      </c>
      <c r="V228" s="127" t="s">
        <v>30</v>
      </c>
      <c r="W228" s="128" t="s">
        <v>34</v>
      </c>
      <c r="X228" s="129" t="s">
        <v>23</v>
      </c>
    </row>
    <row r="229" spans="1:24" ht="15.75" hidden="1">
      <c r="A229" s="14">
        <v>1</v>
      </c>
      <c r="B229" s="3"/>
      <c r="C229" s="193"/>
      <c r="D229" s="184"/>
      <c r="E229" s="62"/>
      <c r="F229" s="62"/>
      <c r="G229" s="62"/>
      <c r="H229" s="64">
        <f>+E229+F229-G229</f>
        <v>0</v>
      </c>
      <c r="I229" s="62"/>
      <c r="J229" s="62"/>
      <c r="K229" s="62"/>
      <c r="L229" s="64">
        <f>+I229+J229-K229</f>
        <v>0</v>
      </c>
      <c r="M229" s="62"/>
      <c r="N229" s="62"/>
      <c r="O229" s="62"/>
      <c r="P229" s="64">
        <f>+M229+N229-O229</f>
        <v>0</v>
      </c>
      <c r="Q229" s="62"/>
      <c r="R229" s="62"/>
      <c r="S229" s="62"/>
      <c r="T229" s="64">
        <f>+Q229+R229-S229</f>
        <v>0</v>
      </c>
      <c r="U229" s="62">
        <f>+E229+I229+M229+Q229</f>
        <v>0</v>
      </c>
      <c r="V229" s="62">
        <f>+F229+J229+N229+R229</f>
        <v>0</v>
      </c>
      <c r="W229" s="62">
        <f>+G229+K229+O229+S229</f>
        <v>0</v>
      </c>
      <c r="X229" s="64">
        <f>+H229+L229+P229+T229</f>
        <v>0</v>
      </c>
    </row>
    <row r="230" spans="1:24" hidden="1"/>
    <row r="231" spans="1:24" ht="15.75" hidden="1">
      <c r="B231" s="118" t="s">
        <v>141</v>
      </c>
    </row>
    <row r="232" spans="1:24" ht="15" hidden="1" customHeight="1">
      <c r="A232" s="122"/>
      <c r="B232" s="197" t="s">
        <v>21</v>
      </c>
      <c r="C232" s="191" t="s">
        <v>17</v>
      </c>
      <c r="D232" s="252" t="s">
        <v>46</v>
      </c>
      <c r="E232" s="254"/>
      <c r="F232" s="255"/>
      <c r="G232" s="255"/>
      <c r="H232" s="256"/>
      <c r="I232" s="254"/>
      <c r="J232" s="255"/>
      <c r="K232" s="255"/>
      <c r="L232" s="256"/>
      <c r="M232" s="254"/>
      <c r="N232" s="255"/>
      <c r="O232" s="255"/>
      <c r="P232" s="256"/>
      <c r="Q232" s="254"/>
      <c r="R232" s="255"/>
      <c r="S232" s="255"/>
      <c r="T232" s="256"/>
      <c r="U232" s="257" t="s">
        <v>0</v>
      </c>
      <c r="V232" s="258"/>
      <c r="W232" s="258"/>
      <c r="X232" s="259"/>
    </row>
    <row r="233" spans="1:24" ht="15.75" hidden="1">
      <c r="A233" s="123"/>
      <c r="B233" s="125"/>
      <c r="C233" s="144"/>
      <c r="D233" s="253"/>
      <c r="E233" s="127" t="s">
        <v>29</v>
      </c>
      <c r="F233" s="127" t="s">
        <v>30</v>
      </c>
      <c r="G233" s="128" t="s">
        <v>34</v>
      </c>
      <c r="H233" s="129" t="s">
        <v>32</v>
      </c>
      <c r="I233" s="127" t="s">
        <v>29</v>
      </c>
      <c r="J233" s="127" t="s">
        <v>30</v>
      </c>
      <c r="K233" s="128" t="s">
        <v>34</v>
      </c>
      <c r="L233" s="129" t="s">
        <v>32</v>
      </c>
      <c r="M233" s="127" t="s">
        <v>29</v>
      </c>
      <c r="N233" s="127" t="s">
        <v>30</v>
      </c>
      <c r="O233" s="128" t="s">
        <v>34</v>
      </c>
      <c r="P233" s="129" t="s">
        <v>32</v>
      </c>
      <c r="Q233" s="127" t="s">
        <v>29</v>
      </c>
      <c r="R233" s="127" t="s">
        <v>30</v>
      </c>
      <c r="S233" s="128" t="s">
        <v>34</v>
      </c>
      <c r="T233" s="129" t="s">
        <v>32</v>
      </c>
      <c r="U233" s="127" t="s">
        <v>29</v>
      </c>
      <c r="V233" s="127" t="s">
        <v>30</v>
      </c>
      <c r="W233" s="128" t="s">
        <v>34</v>
      </c>
      <c r="X233" s="129" t="s">
        <v>23</v>
      </c>
    </row>
    <row r="234" spans="1:24" ht="15.75" hidden="1">
      <c r="A234" s="14">
        <v>1</v>
      </c>
      <c r="B234" s="3"/>
      <c r="C234" s="193"/>
      <c r="D234" s="184"/>
      <c r="E234" s="62"/>
      <c r="F234" s="62"/>
      <c r="G234" s="62"/>
      <c r="H234" s="64">
        <f>+E234+F234-G234</f>
        <v>0</v>
      </c>
      <c r="I234" s="62"/>
      <c r="J234" s="62"/>
      <c r="K234" s="62"/>
      <c r="L234" s="64">
        <f>+I234+J234-K234</f>
        <v>0</v>
      </c>
      <c r="M234" s="62"/>
      <c r="N234" s="62"/>
      <c r="O234" s="62"/>
      <c r="P234" s="64">
        <f>+M234+N234-O234</f>
        <v>0</v>
      </c>
      <c r="Q234" s="62"/>
      <c r="R234" s="62"/>
      <c r="S234" s="62"/>
      <c r="T234" s="64">
        <f>+Q234+R234-S234</f>
        <v>0</v>
      </c>
      <c r="U234" s="62">
        <f t="shared" ref="U234:X236" si="132">+E234+I234+M234+Q234</f>
        <v>0</v>
      </c>
      <c r="V234" s="62">
        <f t="shared" si="132"/>
        <v>0</v>
      </c>
      <c r="W234" s="62">
        <f t="shared" si="132"/>
        <v>0</v>
      </c>
      <c r="X234" s="64">
        <f t="shared" si="132"/>
        <v>0</v>
      </c>
    </row>
    <row r="235" spans="1:24" ht="15.75" hidden="1">
      <c r="A235" s="14">
        <v>2</v>
      </c>
      <c r="B235" s="3"/>
      <c r="C235" s="193"/>
      <c r="D235" s="184"/>
      <c r="E235" s="62"/>
      <c r="F235" s="62"/>
      <c r="G235" s="62"/>
      <c r="H235" s="64">
        <f>+E235+F235-G235</f>
        <v>0</v>
      </c>
      <c r="I235" s="62"/>
      <c r="J235" s="62"/>
      <c r="K235" s="62"/>
      <c r="L235" s="64">
        <f>+I235+J235-K235</f>
        <v>0</v>
      </c>
      <c r="M235" s="62"/>
      <c r="N235" s="62"/>
      <c r="O235" s="62"/>
      <c r="P235" s="64">
        <f>+M235+N235-O235</f>
        <v>0</v>
      </c>
      <c r="Q235" s="62"/>
      <c r="R235" s="62"/>
      <c r="S235" s="62"/>
      <c r="T235" s="64">
        <f>+Q235+R235-S235</f>
        <v>0</v>
      </c>
      <c r="U235" s="62">
        <f t="shared" si="132"/>
        <v>0</v>
      </c>
      <c r="V235" s="62">
        <f t="shared" si="132"/>
        <v>0</v>
      </c>
      <c r="W235" s="62">
        <f t="shared" si="132"/>
        <v>0</v>
      </c>
      <c r="X235" s="64">
        <f t="shared" si="132"/>
        <v>0</v>
      </c>
    </row>
    <row r="236" spans="1:24" ht="15.75" hidden="1">
      <c r="A236" s="14">
        <v>3</v>
      </c>
      <c r="B236" s="3"/>
      <c r="C236" s="193"/>
      <c r="D236" s="184"/>
      <c r="E236" s="62"/>
      <c r="F236" s="62"/>
      <c r="G236" s="62"/>
      <c r="H236" s="64">
        <f>+E236+F236-G236</f>
        <v>0</v>
      </c>
      <c r="I236" s="62"/>
      <c r="J236" s="62"/>
      <c r="K236" s="62"/>
      <c r="L236" s="64">
        <f>+I236+J236-K236</f>
        <v>0</v>
      </c>
      <c r="M236" s="62"/>
      <c r="N236" s="62"/>
      <c r="O236" s="62"/>
      <c r="P236" s="64">
        <f>+M236+N236-O236</f>
        <v>0</v>
      </c>
      <c r="Q236" s="62"/>
      <c r="R236" s="62"/>
      <c r="S236" s="62"/>
      <c r="T236" s="64">
        <f>+Q236+R236-S236</f>
        <v>0</v>
      </c>
      <c r="U236" s="62">
        <f t="shared" si="132"/>
        <v>0</v>
      </c>
      <c r="V236" s="62">
        <f t="shared" si="132"/>
        <v>0</v>
      </c>
      <c r="W236" s="62">
        <f t="shared" si="132"/>
        <v>0</v>
      </c>
      <c r="X236" s="64">
        <f t="shared" si="132"/>
        <v>0</v>
      </c>
    </row>
    <row r="237" spans="1:24" hidden="1"/>
  </sheetData>
  <mergeCells count="82">
    <mergeCell ref="D232:D233"/>
    <mergeCell ref="E232:H232"/>
    <mergeCell ref="I232:L232"/>
    <mergeCell ref="M232:P232"/>
    <mergeCell ref="Q232:T232"/>
    <mergeCell ref="U232:X232"/>
    <mergeCell ref="D216:D217"/>
    <mergeCell ref="E216:H216"/>
    <mergeCell ref="I216:L216"/>
    <mergeCell ref="M216:P216"/>
    <mergeCell ref="D227:D228"/>
    <mergeCell ref="E227:H227"/>
    <mergeCell ref="I227:L227"/>
    <mergeCell ref="I13:L13"/>
    <mergeCell ref="E8:H8"/>
    <mergeCell ref="I8:L8"/>
    <mergeCell ref="E45:H45"/>
    <mergeCell ref="M227:P227"/>
    <mergeCell ref="U227:X227"/>
    <mergeCell ref="U216:X216"/>
    <mergeCell ref="Q216:T216"/>
    <mergeCell ref="Q227:T227"/>
    <mergeCell ref="E3:H3"/>
    <mergeCell ref="I3:L3"/>
    <mergeCell ref="E13:H13"/>
    <mergeCell ref="U29:X29"/>
    <mergeCell ref="U3:X3"/>
    <mergeCell ref="M8:P8"/>
    <mergeCell ref="Q8:T8"/>
    <mergeCell ref="U8:X8"/>
    <mergeCell ref="M3:P3"/>
    <mergeCell ref="Q3:T3"/>
    <mergeCell ref="M13:P13"/>
    <mergeCell ref="Q13:T13"/>
    <mergeCell ref="U13:X13"/>
    <mergeCell ref="U45:X45"/>
    <mergeCell ref="U99:X99"/>
    <mergeCell ref="M99:P99"/>
    <mergeCell ref="U201:X201"/>
    <mergeCell ref="U136:X136"/>
    <mergeCell ref="E186:H186"/>
    <mergeCell ref="I186:L186"/>
    <mergeCell ref="M186:P186"/>
    <mergeCell ref="E167:H167"/>
    <mergeCell ref="I167:L167"/>
    <mergeCell ref="M167:P167"/>
    <mergeCell ref="U177:X177"/>
    <mergeCell ref="Q177:T177"/>
    <mergeCell ref="Q45:T45"/>
    <mergeCell ref="U38:X38"/>
    <mergeCell ref="U186:X186"/>
    <mergeCell ref="Q186:T186"/>
    <mergeCell ref="I177:L177"/>
    <mergeCell ref="E99:H99"/>
    <mergeCell ref="I99:L99"/>
    <mergeCell ref="M45:P45"/>
    <mergeCell ref="Q99:T99"/>
    <mergeCell ref="M177:P177"/>
    <mergeCell ref="Q167:T167"/>
    <mergeCell ref="U167:X167"/>
    <mergeCell ref="E136:H136"/>
    <mergeCell ref="I136:L136"/>
    <mergeCell ref="M136:P136"/>
    <mergeCell ref="Q136:T136"/>
    <mergeCell ref="D13:D14"/>
    <mergeCell ref="D29:D30"/>
    <mergeCell ref="D99:D100"/>
    <mergeCell ref="D136:D137"/>
    <mergeCell ref="D3:D4"/>
    <mergeCell ref="D8:D9"/>
    <mergeCell ref="D38:D39"/>
    <mergeCell ref="D45:D46"/>
    <mergeCell ref="D167:D168"/>
    <mergeCell ref="I45:L45"/>
    <mergeCell ref="Q201:T201"/>
    <mergeCell ref="E177:H177"/>
    <mergeCell ref="D186:D187"/>
    <mergeCell ref="D201:D202"/>
    <mergeCell ref="D177:D178"/>
    <mergeCell ref="E201:H201"/>
    <mergeCell ref="I201:L201"/>
    <mergeCell ref="M201:P201"/>
  </mergeCells>
  <phoneticPr fontId="0" type="noConversion"/>
  <printOptions horizontalCentered="1"/>
  <pageMargins left="0.11811023622047245" right="0.11811023622047245" top="0.51181102362204722" bottom="0.27559055118110237" header="0.23622047244094491" footer="0.23622047244094491"/>
  <pageSetup paperSize="9" scale="90" fitToWidth="2" orientation="landscape" horizontalDpi="4294967295" verticalDpi="300" r:id="rId1"/>
  <headerFooter alignWithMargins="0">
    <oddHeader>&amp;LGK "DIŠPET"&amp;C1. kolo 
7. Kupa u MŽSG "C" program&amp;R&amp;8Šibenik,13.06.2010.
&amp;P</oddHeader>
  </headerFooter>
  <rowBreaks count="3" manualBreakCount="3">
    <brk id="35" max="23" man="1"/>
    <brk id="96" max="23" man="1"/>
    <brk id="134" max="23" man="1"/>
  </rowBreaks>
  <colBreaks count="1" manualBreakCount="1">
    <brk id="24" max="1048575" man="1"/>
  </colBreaks>
  <ignoredErrors>
    <ignoredError sqref="H54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21"/>
  <sheetViews>
    <sheetView view="pageBreakPreview" zoomScaleNormal="100" workbookViewId="0">
      <selection activeCell="I19" sqref="I19:I20"/>
    </sheetView>
  </sheetViews>
  <sheetFormatPr defaultRowHeight="14.25" outlineLevelCol="1"/>
  <cols>
    <col min="2" max="2" width="22.140625" customWidth="1"/>
    <col min="3" max="3" width="11" style="7" hidden="1" customWidth="1" outlineLevel="1"/>
    <col min="4" max="4" width="9.140625" style="55" collapsed="1"/>
    <col min="5" max="9" width="9.140625" style="55"/>
    <col min="10" max="13" width="10.28515625" style="5" customWidth="1"/>
    <col min="14" max="19" width="0" hidden="1" customWidth="1" outlineLevel="1"/>
    <col min="20" max="20" width="9.140625" collapsed="1"/>
  </cols>
  <sheetData>
    <row r="1" spans="1:18">
      <c r="J1" s="56"/>
      <c r="K1" s="56"/>
      <c r="L1" s="56"/>
      <c r="M1" s="56"/>
      <c r="O1" s="37" t="s">
        <v>5</v>
      </c>
      <c r="P1" s="37"/>
    </row>
    <row r="2" spans="1:18" ht="13.5" customHeight="1">
      <c r="J2" s="56"/>
      <c r="K2" s="56"/>
      <c r="L2" s="56"/>
      <c r="M2" s="56"/>
      <c r="O2" s="101"/>
      <c r="P2" s="101"/>
    </row>
    <row r="3" spans="1:18">
      <c r="B3" s="58" t="str">
        <f ca="1">'MSG Ekipe+poj'!B2</f>
        <v>B mlađi kadeti (1999. i mlađi )- EKIPA</v>
      </c>
      <c r="J3" s="56"/>
      <c r="K3" s="56"/>
      <c r="L3" s="56"/>
      <c r="M3" s="56"/>
      <c r="O3" s="101"/>
      <c r="P3" s="101"/>
    </row>
    <row r="4" spans="1:18" ht="15.75" customHeight="1">
      <c r="A4" s="314" t="s">
        <v>19</v>
      </c>
      <c r="B4" s="314" t="s">
        <v>17</v>
      </c>
      <c r="C4" s="316" t="s">
        <v>22</v>
      </c>
      <c r="D4" s="312"/>
      <c r="E4" s="312"/>
      <c r="F4" s="312"/>
      <c r="G4" s="312"/>
      <c r="H4" s="312"/>
      <c r="I4" s="312"/>
      <c r="J4" s="310" t="s">
        <v>50</v>
      </c>
      <c r="K4" s="268" t="s">
        <v>48</v>
      </c>
      <c r="L4" s="270" t="s">
        <v>52</v>
      </c>
      <c r="M4" s="272" t="s">
        <v>49</v>
      </c>
      <c r="O4" s="30" t="s">
        <v>11</v>
      </c>
      <c r="P4" s="31"/>
      <c r="Q4" s="31"/>
      <c r="R4" s="32"/>
    </row>
    <row r="5" spans="1:18" ht="15.75" customHeight="1">
      <c r="A5" s="315"/>
      <c r="B5" s="315"/>
      <c r="C5" s="317"/>
      <c r="D5" s="313"/>
      <c r="E5" s="313"/>
      <c r="F5" s="313"/>
      <c r="G5" s="313"/>
      <c r="H5" s="313"/>
      <c r="I5" s="313"/>
      <c r="J5" s="311"/>
      <c r="K5" s="269"/>
      <c r="L5" s="271"/>
      <c r="M5" s="273"/>
      <c r="O5" s="33" t="s">
        <v>12</v>
      </c>
      <c r="P5" s="34" t="s">
        <v>13</v>
      </c>
      <c r="Q5" s="34" t="s">
        <v>14</v>
      </c>
      <c r="R5" s="35" t="s">
        <v>15</v>
      </c>
    </row>
    <row r="6" spans="1:18" ht="19.5" customHeight="1">
      <c r="A6" s="162">
        <v>1</v>
      </c>
      <c r="B6" s="4">
        <f ca="1">+'MSG Ekipe+poj'!C11</f>
        <v>0</v>
      </c>
      <c r="C6" s="53">
        <f ca="1">+'MSG Ekipe+poj'!D11</f>
        <v>0</v>
      </c>
      <c r="D6" s="54">
        <f ca="1">+'MSG Ekipe+poj'!G11</f>
        <v>0</v>
      </c>
      <c r="E6" s="54">
        <f ca="1">+'MSG Ekipe+poj'!J11</f>
        <v>0</v>
      </c>
      <c r="F6" s="54">
        <f ca="1">+'MSG Ekipe+poj'!M11</f>
        <v>0</v>
      </c>
      <c r="G6" s="54">
        <f ca="1">+'MSG Ekipe+poj'!P11</f>
        <v>0</v>
      </c>
      <c r="H6" s="54">
        <f ca="1">+'MSG Ekipe+poj'!S11</f>
        <v>0</v>
      </c>
      <c r="I6" s="54">
        <f ca="1">+'MSG Ekipe+poj'!V11</f>
        <v>0</v>
      </c>
      <c r="J6" s="52">
        <f>SUM(D6:I6)</f>
        <v>0</v>
      </c>
      <c r="K6" s="172">
        <v>457.1</v>
      </c>
      <c r="L6" s="173">
        <v>454.15</v>
      </c>
      <c r="M6" s="174">
        <f>SUM(J6:L6)-MIN(J6:L6)</f>
        <v>911.25</v>
      </c>
      <c r="N6" s="18"/>
      <c r="O6" s="24">
        <f>MAX(D6:I6)</f>
        <v>0</v>
      </c>
      <c r="P6" s="24">
        <f>LARGE(D6:I6,2)</f>
        <v>0</v>
      </c>
      <c r="Q6" s="24">
        <f>LARGE(D6:I6,3)</f>
        <v>0</v>
      </c>
      <c r="R6" s="24">
        <f>LARGE(D6:I6,4)</f>
        <v>0</v>
      </c>
    </row>
    <row r="7" spans="1:18" ht="15.75">
      <c r="A7" s="162">
        <v>2</v>
      </c>
      <c r="B7" s="4">
        <f ca="1">+'MSG Ekipe+poj'!C12</f>
        <v>0</v>
      </c>
      <c r="C7" s="53">
        <f ca="1">+'MSG Ekipe+poj'!D12</f>
        <v>0</v>
      </c>
      <c r="D7" s="54">
        <f ca="1">+'MSG Ekipe+poj'!G12</f>
        <v>0</v>
      </c>
      <c r="E7" s="54">
        <f ca="1">+'MSG Ekipe+poj'!J12</f>
        <v>0</v>
      </c>
      <c r="F7" s="54">
        <f ca="1">+'MSG Ekipe+poj'!M12</f>
        <v>0</v>
      </c>
      <c r="G7" s="54">
        <f ca="1">+'MSG Ekipe+poj'!P12</f>
        <v>0</v>
      </c>
      <c r="H7" s="54">
        <f ca="1">+'MSG Ekipe+poj'!S12</f>
        <v>0</v>
      </c>
      <c r="I7" s="54">
        <f ca="1">+'MSG Ekipe+poj'!V12</f>
        <v>0</v>
      </c>
      <c r="J7" s="52">
        <f>SUM(D7:I7)</f>
        <v>0</v>
      </c>
      <c r="K7" s="172">
        <v>400.35</v>
      </c>
      <c r="L7" s="173">
        <v>0</v>
      </c>
      <c r="M7" s="174">
        <f>SUM(J7:L7)-MIN(J7:L7)</f>
        <v>400.35</v>
      </c>
      <c r="O7" s="101"/>
      <c r="P7" s="101"/>
    </row>
    <row r="8" spans="1:18">
      <c r="J8" s="56"/>
      <c r="K8" s="56"/>
      <c r="L8" s="56"/>
      <c r="M8" s="56"/>
      <c r="O8" s="101"/>
      <c r="P8" s="101"/>
    </row>
    <row r="10" spans="1:18">
      <c r="B10" s="58" t="str">
        <f ca="1">'MSG Ekipe+poj'!B20</f>
        <v>C kadeti- EKIPNO</v>
      </c>
      <c r="J10" s="56"/>
      <c r="K10" s="56"/>
      <c r="L10" s="56"/>
      <c r="M10" s="56"/>
    </row>
    <row r="11" spans="1:18" ht="15.75" customHeight="1">
      <c r="A11" s="314" t="s">
        <v>19</v>
      </c>
      <c r="B11" s="314" t="s">
        <v>17</v>
      </c>
      <c r="C11" s="316" t="s">
        <v>22</v>
      </c>
      <c r="D11" s="312"/>
      <c r="E11" s="312"/>
      <c r="F11" s="312"/>
      <c r="G11" s="312"/>
      <c r="H11" s="312"/>
      <c r="I11" s="312"/>
      <c r="J11" s="310" t="s">
        <v>50</v>
      </c>
      <c r="K11" s="268" t="s">
        <v>48</v>
      </c>
      <c r="L11" s="270" t="s">
        <v>52</v>
      </c>
      <c r="M11" s="272" t="s">
        <v>49</v>
      </c>
      <c r="O11" s="30" t="s">
        <v>11</v>
      </c>
      <c r="P11" s="31"/>
      <c r="Q11" s="31"/>
      <c r="R11" s="32"/>
    </row>
    <row r="12" spans="1:18" ht="15" customHeight="1">
      <c r="A12" s="315"/>
      <c r="B12" s="315"/>
      <c r="C12" s="317"/>
      <c r="D12" s="313"/>
      <c r="E12" s="313"/>
      <c r="F12" s="313"/>
      <c r="G12" s="313"/>
      <c r="H12" s="313"/>
      <c r="I12" s="313"/>
      <c r="J12" s="311"/>
      <c r="K12" s="269"/>
      <c r="L12" s="271"/>
      <c r="M12" s="273"/>
      <c r="O12" s="33" t="s">
        <v>12</v>
      </c>
      <c r="P12" s="34" t="s">
        <v>13</v>
      </c>
      <c r="Q12" s="34" t="s">
        <v>14</v>
      </c>
      <c r="R12" s="35" t="s">
        <v>15</v>
      </c>
    </row>
    <row r="13" spans="1:18" ht="15.75">
      <c r="A13" s="162">
        <v>1</v>
      </c>
      <c r="B13" s="4" t="str">
        <f ca="1">+'MSG Ekipe+poj'!C30</f>
        <v>GK Salto Zadar</v>
      </c>
      <c r="C13" s="4">
        <f ca="1">+'MSG Ekipe+poj'!D30</f>
        <v>0</v>
      </c>
      <c r="D13" s="54">
        <f ca="1">+'MSG Ekipe+poj'!G30</f>
        <v>88.4</v>
      </c>
      <c r="E13" s="54">
        <f ca="1">+'MSG Ekipe+poj'!J30</f>
        <v>75.3</v>
      </c>
      <c r="F13" s="54">
        <f ca="1">+'MSG Ekipe+poj'!M30</f>
        <v>84.350000000000023</v>
      </c>
      <c r="G13" s="54">
        <f ca="1">+'MSG Ekipe+poj'!P30</f>
        <v>87</v>
      </c>
      <c r="H13" s="54">
        <f ca="1">+'MSG Ekipe+poj'!S30</f>
        <v>84.3</v>
      </c>
      <c r="I13" s="54">
        <f ca="1">+'MSG Ekipe+poj'!V30</f>
        <v>65.5</v>
      </c>
      <c r="J13" s="52">
        <f>SUM(D13:I13)</f>
        <v>484.85</v>
      </c>
      <c r="K13" s="172">
        <v>576.5</v>
      </c>
      <c r="L13" s="173">
        <v>572.9</v>
      </c>
      <c r="M13" s="174">
        <f>SUM(J13:L13)-MIN(J13:L13)</f>
        <v>1149.4000000000001</v>
      </c>
      <c r="N13" s="18"/>
      <c r="O13" s="24">
        <f>MAX(D13:I13)</f>
        <v>88.4</v>
      </c>
      <c r="P13" s="24">
        <f>LARGE(D13:I13,2)</f>
        <v>87</v>
      </c>
      <c r="Q13" s="24">
        <f>LARGE(D13:I13,3)</f>
        <v>84.350000000000023</v>
      </c>
      <c r="R13" s="24">
        <f>LARGE(D13:I13,4)</f>
        <v>84.3</v>
      </c>
    </row>
    <row r="14" spans="1:18" ht="15.75">
      <c r="A14" s="162">
        <v>2</v>
      </c>
      <c r="B14" s="4" t="str">
        <f ca="1">+'MSG Ekipe+poj'!C38</f>
        <v>GK Salto Solin</v>
      </c>
      <c r="C14" s="4">
        <f ca="1">+'MSG Ekipe+poj'!D38</f>
        <v>0</v>
      </c>
      <c r="D14" s="54">
        <f ca="1">+'MSG Ekipe+poj'!G38</f>
        <v>91.699999999999989</v>
      </c>
      <c r="E14" s="54">
        <f ca="1">+'MSG Ekipe+poj'!J38</f>
        <v>82.399999999999991</v>
      </c>
      <c r="F14" s="54">
        <f ca="1">+'MSG Ekipe+poj'!M38</f>
        <v>85.35</v>
      </c>
      <c r="G14" s="54">
        <f ca="1">+'MSG Ekipe+poj'!P38</f>
        <v>91.200000000000017</v>
      </c>
      <c r="H14" s="54">
        <f ca="1">+'MSG Ekipe+poj'!S38</f>
        <v>80.099999999999994</v>
      </c>
      <c r="I14" s="54">
        <f ca="1">+'MSG Ekipe+poj'!V38</f>
        <v>83</v>
      </c>
      <c r="J14" s="52">
        <f>SUM(D14:I14)</f>
        <v>513.75</v>
      </c>
      <c r="K14" s="172">
        <v>557.4</v>
      </c>
      <c r="L14" s="173">
        <v>570.5</v>
      </c>
      <c r="M14" s="174">
        <f>SUM(J14:L14)-MIN(J14:L14)</f>
        <v>1127.9000000000001</v>
      </c>
      <c r="N14" s="18"/>
      <c r="O14" s="24">
        <f>MAX(D14:I14)</f>
        <v>91.699999999999989</v>
      </c>
      <c r="P14" s="24">
        <f>LARGE(D14:I14,2)</f>
        <v>91.200000000000017</v>
      </c>
      <c r="Q14" s="24">
        <f>LARGE(D14:I14,3)</f>
        <v>85.35</v>
      </c>
      <c r="R14" s="24">
        <f>LARGE(D14:I14,4)</f>
        <v>83</v>
      </c>
    </row>
    <row r="15" spans="1:18" ht="15.75">
      <c r="A15" s="162">
        <v>3</v>
      </c>
      <c r="B15" s="4">
        <f ca="1">+'MSG Ekipe+poj'!C46</f>
        <v>0</v>
      </c>
      <c r="C15" s="4">
        <f ca="1">+'MSG Ekipe+poj'!D46</f>
        <v>0</v>
      </c>
      <c r="D15" s="223">
        <f ca="1">+'MSG Ekipe+poj'!G46</f>
        <v>0</v>
      </c>
      <c r="E15" s="223">
        <f ca="1">+'MSG Ekipe+poj'!J46</f>
        <v>0</v>
      </c>
      <c r="F15" s="223">
        <f ca="1">+'MSG Ekipe+poj'!G46</f>
        <v>0</v>
      </c>
      <c r="G15" s="223">
        <f ca="1">+'MSG Ekipe+poj'!P46</f>
        <v>0</v>
      </c>
      <c r="H15" s="223">
        <f ca="1">+'MSG Ekipe+poj'!S46</f>
        <v>0</v>
      </c>
      <c r="I15" s="223">
        <f ca="1">+'MSG Ekipe+poj'!V46</f>
        <v>0</v>
      </c>
      <c r="J15" s="52">
        <f>SUM(D15:I15)</f>
        <v>0</v>
      </c>
      <c r="K15" s="172">
        <v>0</v>
      </c>
      <c r="L15" s="173">
        <v>565.79999999999995</v>
      </c>
      <c r="M15" s="174">
        <f>SUM(J15:L15)-MIN(J15:L15)</f>
        <v>565.79999999999995</v>
      </c>
      <c r="N15" s="18"/>
      <c r="O15" s="24">
        <f>MAX(D15:I15)</f>
        <v>0</v>
      </c>
      <c r="P15" s="24">
        <f>LARGE(D15:I15,2)</f>
        <v>0</v>
      </c>
      <c r="Q15" s="24">
        <f>LARGE(D15:I15,3)</f>
        <v>0</v>
      </c>
      <c r="R15" s="24">
        <f>LARGE(D15:I15,4)</f>
        <v>0</v>
      </c>
    </row>
    <row r="16" spans="1:18" ht="15.75">
      <c r="A16" s="162">
        <v>4</v>
      </c>
      <c r="B16" s="4" t="str">
        <f ca="1">+'MSG Ekipe+poj'!D75</f>
        <v>2003.</v>
      </c>
      <c r="C16" s="4" t="e">
        <f ca="1">+'MSG Ekipe+poj'!#REF!</f>
        <v>#REF!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2">
        <f>SUM(D16:I16)</f>
        <v>0</v>
      </c>
      <c r="K16" s="172">
        <v>572.6</v>
      </c>
      <c r="L16" s="173">
        <v>0</v>
      </c>
      <c r="M16" s="174">
        <f>SUM(J16:L16)-MIN(J16:L16)</f>
        <v>572.6</v>
      </c>
    </row>
    <row r="18" spans="1:18" ht="15" thickBot="1">
      <c r="B18" s="58" t="str">
        <f ca="1">'MSG Ekipe+poj'!B59</f>
        <v>C seniori ( 1995. i stariji ) - EKIPA</v>
      </c>
      <c r="J18" s="56"/>
      <c r="K18" s="56"/>
      <c r="L18" s="56"/>
      <c r="M18" s="56"/>
    </row>
    <row r="19" spans="1:18" ht="15.75" customHeight="1">
      <c r="A19" s="314" t="s">
        <v>19</v>
      </c>
      <c r="B19" s="314" t="s">
        <v>17</v>
      </c>
      <c r="C19" s="316" t="s">
        <v>22</v>
      </c>
      <c r="D19" s="312"/>
      <c r="E19" s="312"/>
      <c r="F19" s="312"/>
      <c r="G19" s="312"/>
      <c r="H19" s="312"/>
      <c r="I19" s="312"/>
      <c r="J19" s="310" t="s">
        <v>50</v>
      </c>
      <c r="K19" s="292" t="s">
        <v>48</v>
      </c>
      <c r="L19" s="286" t="s">
        <v>52</v>
      </c>
      <c r="M19" s="288" t="s">
        <v>49</v>
      </c>
      <c r="O19" s="30" t="s">
        <v>11</v>
      </c>
      <c r="P19" s="31"/>
      <c r="Q19" s="31"/>
      <c r="R19" s="32"/>
    </row>
    <row r="20" spans="1:18" ht="15" customHeight="1" thickBot="1">
      <c r="A20" s="315"/>
      <c r="B20" s="315"/>
      <c r="C20" s="317"/>
      <c r="D20" s="313"/>
      <c r="E20" s="313"/>
      <c r="F20" s="313"/>
      <c r="G20" s="313"/>
      <c r="H20" s="313"/>
      <c r="I20" s="313"/>
      <c r="J20" s="311"/>
      <c r="K20" s="293"/>
      <c r="L20" s="287"/>
      <c r="M20" s="289"/>
      <c r="O20" s="33" t="s">
        <v>12</v>
      </c>
      <c r="P20" s="34" t="s">
        <v>13</v>
      </c>
      <c r="Q20" s="34" t="s">
        <v>14</v>
      </c>
      <c r="R20" s="35" t="s">
        <v>15</v>
      </c>
    </row>
    <row r="21" spans="1:18" ht="15.75">
      <c r="A21" s="162">
        <v>1</v>
      </c>
      <c r="B21" s="4">
        <f ca="1">+'MSG Ekipe+poj'!C65</f>
        <v>0</v>
      </c>
      <c r="C21" s="4">
        <f ca="1">+'MSG Ekipe+poj'!D65</f>
        <v>0</v>
      </c>
      <c r="D21" s="54">
        <f ca="1">+'MSG Ekipe+poj'!G65</f>
        <v>0</v>
      </c>
      <c r="E21" s="54">
        <f ca="1">+'MSG Ekipe+poj'!J65</f>
        <v>0</v>
      </c>
      <c r="F21" s="54">
        <f ca="1">+'MSG Ekipe+poj'!M65</f>
        <v>0</v>
      </c>
      <c r="G21" s="54">
        <f ca="1">+'MSG Ekipe+poj'!P65</f>
        <v>0</v>
      </c>
      <c r="H21" s="54">
        <f ca="1">+'MSG Ekipe+poj'!S65</f>
        <v>0</v>
      </c>
      <c r="I21" s="54">
        <f ca="1">+'MSG Ekipe+poj'!V65</f>
        <v>0</v>
      </c>
      <c r="J21" s="52">
        <f>SUM(D21:I21)</f>
        <v>0</v>
      </c>
      <c r="K21" s="172">
        <v>343.8</v>
      </c>
      <c r="L21" s="173"/>
      <c r="M21" s="174">
        <f>SUM(J21:L21)-MIN(J21:L21)</f>
        <v>343.8</v>
      </c>
      <c r="N21" s="18"/>
      <c r="O21" s="24">
        <f>MAX(D21:I21)</f>
        <v>0</v>
      </c>
      <c r="P21" s="24">
        <f>LARGE(D21:I21,2)</f>
        <v>0</v>
      </c>
      <c r="Q21" s="24">
        <f>LARGE(D21:I21,3)</f>
        <v>0</v>
      </c>
      <c r="R21" s="24">
        <f>LARGE(D21:I21,4)</f>
        <v>0</v>
      </c>
    </row>
  </sheetData>
  <mergeCells count="39">
    <mergeCell ref="J19:J20"/>
    <mergeCell ref="K19:K20"/>
    <mergeCell ref="L19:L20"/>
    <mergeCell ref="M4:M5"/>
    <mergeCell ref="A19:A20"/>
    <mergeCell ref="B19:B20"/>
    <mergeCell ref="C19:C20"/>
    <mergeCell ref="D19:D20"/>
    <mergeCell ref="M11:M12"/>
    <mergeCell ref="H11:H12"/>
    <mergeCell ref="I11:I12"/>
    <mergeCell ref="A11:A12"/>
    <mergeCell ref="B11:B12"/>
    <mergeCell ref="E19:E20"/>
    <mergeCell ref="F19:F20"/>
    <mergeCell ref="M19:M20"/>
    <mergeCell ref="G19:G20"/>
    <mergeCell ref="H19:H20"/>
    <mergeCell ref="L11:L12"/>
    <mergeCell ref="J11:J12"/>
    <mergeCell ref="K11:K12"/>
    <mergeCell ref="G11:G12"/>
    <mergeCell ref="I19:I20"/>
    <mergeCell ref="J4:J5"/>
    <mergeCell ref="K4:K5"/>
    <mergeCell ref="L4:L5"/>
    <mergeCell ref="G4:G5"/>
    <mergeCell ref="H4:H5"/>
    <mergeCell ref="I4:I5"/>
    <mergeCell ref="A4:A5"/>
    <mergeCell ref="B4:B5"/>
    <mergeCell ref="C4:C5"/>
    <mergeCell ref="D4:D5"/>
    <mergeCell ref="F4:F5"/>
    <mergeCell ref="D11:D12"/>
    <mergeCell ref="E11:E12"/>
    <mergeCell ref="F11:F12"/>
    <mergeCell ref="E4:E5"/>
    <mergeCell ref="C11:C12"/>
  </mergeCells>
  <phoneticPr fontId="30" type="noConversion"/>
  <printOptions horizontalCentered="1"/>
  <pageMargins left="0.23622047244094491" right="0.11811023622047245" top="0.78740157480314965" bottom="0.35433070866141736" header="0.23622047244094491" footer="0.27559055118110237"/>
  <pageSetup paperSize="9" scale="90" orientation="landscape" horizontalDpi="4294967295" verticalDpi="300" r:id="rId1"/>
  <headerFooter alignWithMargins="0">
    <oddHeader>&amp;LGK "MARJAN"&amp;C3. kolo 9. Kupa Hrvatske Regija Jug "A" i "B" program
6. Kupa "C" program
&amp;"Arial,Bold"EKIPNI POREDAK&amp;R&amp;8Split,18.10.2009.
&amp;P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G66"/>
  <sheetViews>
    <sheetView view="pageBreakPreview" topLeftCell="I39" zoomScaleNormal="70" zoomScaleSheetLayoutView="100" workbookViewId="0">
      <selection activeCell="AH39" sqref="AH1:AH65536"/>
    </sheetView>
  </sheetViews>
  <sheetFormatPr defaultRowHeight="14.25" outlineLevelCol="1"/>
  <cols>
    <col min="1" max="1" width="4.42578125" customWidth="1"/>
    <col min="2" max="2" width="20.140625" customWidth="1"/>
    <col min="3" max="3" width="13" style="42" customWidth="1"/>
    <col min="4" max="4" width="7" style="44" customWidth="1" outlineLevel="1"/>
    <col min="5" max="5" width="6.28515625" style="41" customWidth="1"/>
    <col min="6" max="6" width="5.7109375" style="41" customWidth="1"/>
    <col min="7" max="7" width="8.28515625" style="12" customWidth="1"/>
    <col min="8" max="8" width="6.28515625" style="41" customWidth="1"/>
    <col min="9" max="9" width="5.7109375" style="41" customWidth="1"/>
    <col min="10" max="10" width="7.42578125" style="12" customWidth="1"/>
    <col min="11" max="11" width="6.28515625" style="41" customWidth="1"/>
    <col min="12" max="12" width="5.7109375" style="41" customWidth="1"/>
    <col min="13" max="13" width="7.85546875" style="12" customWidth="1"/>
    <col min="14" max="14" width="6.28515625" style="41" customWidth="1"/>
    <col min="15" max="15" width="5.7109375" style="41" customWidth="1"/>
    <col min="16" max="16" width="7.7109375" style="12" customWidth="1"/>
    <col min="17" max="17" width="6.28515625" style="41" customWidth="1"/>
    <col min="18" max="18" width="5.7109375" style="41" customWidth="1"/>
    <col min="19" max="19" width="8.140625" style="12" customWidth="1"/>
    <col min="20" max="20" width="6.28515625" style="41" customWidth="1"/>
    <col min="21" max="21" width="5.7109375" style="41" customWidth="1"/>
    <col min="22" max="22" width="7.85546875" style="12" customWidth="1"/>
    <col min="23" max="23" width="7.140625" style="12" hidden="1" customWidth="1"/>
    <col min="24" max="24" width="6.42578125" hidden="1" customWidth="1"/>
    <col min="25" max="25" width="8.42578125" style="5" bestFit="1" customWidth="1"/>
    <col min="26" max="27" width="7.7109375" style="5" customWidth="1"/>
    <col min="28" max="28" width="8.42578125" style="5" customWidth="1"/>
    <col min="29" max="29" width="10.7109375" hidden="1" customWidth="1" outlineLevel="1"/>
    <col min="30" max="32" width="9.28515625" hidden="1" customWidth="1" outlineLevel="1"/>
    <col min="33" max="33" width="2.42578125" customWidth="1" collapsed="1"/>
  </cols>
  <sheetData>
    <row r="1" spans="1:32" ht="12" customHeight="1"/>
    <row r="2" spans="1:32" ht="16.5" thickBot="1">
      <c r="A2" s="79"/>
      <c r="B2" s="82" t="s">
        <v>144</v>
      </c>
      <c r="C2" s="79"/>
      <c r="D2" s="80"/>
      <c r="E2" s="79"/>
      <c r="F2" s="79"/>
      <c r="G2" s="81"/>
      <c r="H2" s="79"/>
      <c r="I2" s="79"/>
      <c r="J2" s="81"/>
      <c r="K2" s="79"/>
      <c r="L2" s="79"/>
      <c r="M2" s="81"/>
      <c r="N2" s="79"/>
      <c r="O2" s="79"/>
      <c r="P2" s="81"/>
      <c r="Q2" s="79"/>
      <c r="R2" s="79"/>
      <c r="S2" s="81"/>
      <c r="T2" s="79"/>
      <c r="U2" s="79"/>
      <c r="V2" s="81"/>
      <c r="W2" s="81"/>
      <c r="X2" s="81"/>
      <c r="Y2" s="49"/>
      <c r="Z2" s="49"/>
      <c r="AA2" s="49"/>
      <c r="AB2" s="49"/>
    </row>
    <row r="3" spans="1:32" ht="24.75" customHeight="1">
      <c r="A3" s="146"/>
      <c r="B3" s="145" t="s">
        <v>21</v>
      </c>
      <c r="C3" s="145" t="s">
        <v>17</v>
      </c>
      <c r="D3" s="266" t="s">
        <v>47</v>
      </c>
      <c r="E3" s="263"/>
      <c r="F3" s="264"/>
      <c r="G3" s="265"/>
      <c r="H3" s="263"/>
      <c r="I3" s="264"/>
      <c r="J3" s="265"/>
      <c r="K3" s="263"/>
      <c r="L3" s="264"/>
      <c r="M3" s="265"/>
      <c r="N3" s="263"/>
      <c r="O3" s="264"/>
      <c r="P3" s="265"/>
      <c r="Q3" s="263"/>
      <c r="R3" s="264"/>
      <c r="S3" s="265"/>
      <c r="T3" s="263"/>
      <c r="U3" s="264"/>
      <c r="V3" s="265"/>
      <c r="W3" s="260" t="s">
        <v>51</v>
      </c>
      <c r="X3" s="261"/>
      <c r="Y3" s="262"/>
      <c r="Z3" s="268" t="s">
        <v>48</v>
      </c>
      <c r="AA3" s="270" t="s">
        <v>52</v>
      </c>
      <c r="AB3" s="272" t="s">
        <v>49</v>
      </c>
      <c r="AC3" s="95" t="s">
        <v>10</v>
      </c>
      <c r="AD3" s="31"/>
      <c r="AE3" s="31"/>
      <c r="AF3" s="32"/>
    </row>
    <row r="4" spans="1:32" ht="15">
      <c r="A4" s="150"/>
      <c r="B4" s="151"/>
      <c r="C4" s="152" t="s">
        <v>27</v>
      </c>
      <c r="D4" s="267"/>
      <c r="E4" s="153" t="s">
        <v>29</v>
      </c>
      <c r="F4" s="155" t="s">
        <v>30</v>
      </c>
      <c r="G4" s="156" t="s">
        <v>31</v>
      </c>
      <c r="H4" s="153" t="s">
        <v>29</v>
      </c>
      <c r="I4" s="155" t="s">
        <v>30</v>
      </c>
      <c r="J4" s="157" t="s">
        <v>31</v>
      </c>
      <c r="K4" s="153" t="s">
        <v>29</v>
      </c>
      <c r="L4" s="155" t="s">
        <v>30</v>
      </c>
      <c r="M4" s="157" t="s">
        <v>31</v>
      </c>
      <c r="N4" s="153" t="s">
        <v>29</v>
      </c>
      <c r="O4" s="155" t="s">
        <v>30</v>
      </c>
      <c r="P4" s="157" t="s">
        <v>31</v>
      </c>
      <c r="Q4" s="153" t="s">
        <v>29</v>
      </c>
      <c r="R4" s="155" t="s">
        <v>30</v>
      </c>
      <c r="S4" s="157" t="s">
        <v>31</v>
      </c>
      <c r="T4" s="153" t="s">
        <v>29</v>
      </c>
      <c r="U4" s="155" t="s">
        <v>30</v>
      </c>
      <c r="V4" s="157" t="s">
        <v>31</v>
      </c>
      <c r="W4" s="153" t="s">
        <v>29</v>
      </c>
      <c r="X4" s="155" t="s">
        <v>30</v>
      </c>
      <c r="Y4" s="157" t="s">
        <v>31</v>
      </c>
      <c r="Z4" s="269"/>
      <c r="AA4" s="271"/>
      <c r="AB4" s="273"/>
      <c r="AC4" s="96" t="s">
        <v>6</v>
      </c>
      <c r="AD4" s="34" t="s">
        <v>7</v>
      </c>
      <c r="AE4" s="34" t="s">
        <v>8</v>
      </c>
      <c r="AF4" s="35" t="s">
        <v>9</v>
      </c>
    </row>
    <row r="5" spans="1:32" ht="15.75">
      <c r="A5" s="154">
        <v>1</v>
      </c>
      <c r="B5" s="67">
        <f ca="1">+'MSG Ekipe+poj'!B5</f>
        <v>0</v>
      </c>
      <c r="C5" s="67">
        <f ca="1">+'MSG Ekipe+poj'!C5</f>
        <v>0</v>
      </c>
      <c r="D5" s="99">
        <f ca="1">+'MSG Ekipe+poj'!D5</f>
        <v>0</v>
      </c>
      <c r="E5" s="92">
        <f ca="1">+'MSG Ekipe+poj'!E5</f>
        <v>0</v>
      </c>
      <c r="F5" s="74">
        <f ca="1">+'MSG Ekipe+poj'!F5</f>
        <v>0</v>
      </c>
      <c r="G5" s="159">
        <f t="shared" ref="G5:G16" si="0">+E5+F5</f>
        <v>0</v>
      </c>
      <c r="H5" s="92">
        <f ca="1">+'MSG Ekipe+poj'!H5</f>
        <v>0</v>
      </c>
      <c r="I5" s="74">
        <f ca="1">+'MSG Ekipe+poj'!I5</f>
        <v>0</v>
      </c>
      <c r="J5" s="159">
        <f t="shared" ref="J5:J16" si="1">+H5+I5</f>
        <v>0</v>
      </c>
      <c r="K5" s="92">
        <f ca="1">+'MSG Ekipe+poj'!K5</f>
        <v>0</v>
      </c>
      <c r="L5" s="74">
        <f ca="1">+'MSG Ekipe+poj'!L5</f>
        <v>0</v>
      </c>
      <c r="M5" s="159">
        <f t="shared" ref="M5:M16" si="2">+K5+L5</f>
        <v>0</v>
      </c>
      <c r="N5" s="92">
        <f ca="1">+'MSG Ekipe+poj'!N5</f>
        <v>0</v>
      </c>
      <c r="O5" s="74">
        <f ca="1">+'MSG Ekipe+poj'!O5</f>
        <v>0</v>
      </c>
      <c r="P5" s="159">
        <f t="shared" ref="P5:P16" si="3">+N5+O5</f>
        <v>0</v>
      </c>
      <c r="Q5" s="92">
        <f ca="1">+'MSG Ekipe+poj'!Q5</f>
        <v>0</v>
      </c>
      <c r="R5" s="74">
        <f ca="1">+'MSG Ekipe+poj'!R5</f>
        <v>0</v>
      </c>
      <c r="S5" s="159">
        <f t="shared" ref="S5:S16" si="4">+Q5+R5</f>
        <v>0</v>
      </c>
      <c r="T5" s="92">
        <f ca="1">+'MSG Ekipe+poj'!T5</f>
        <v>0</v>
      </c>
      <c r="U5" s="74">
        <f ca="1">+'MSG Ekipe+poj'!U5</f>
        <v>0</v>
      </c>
      <c r="V5" s="159">
        <f t="shared" ref="V5:V16" si="5">+T5+U5</f>
        <v>0</v>
      </c>
      <c r="W5" s="92">
        <f ca="1">+'MSG Ekipe+poj'!W5</f>
        <v>0</v>
      </c>
      <c r="X5" s="74">
        <f ca="1">+'MSG Ekipe+poj'!X5</f>
        <v>0</v>
      </c>
      <c r="Y5" s="159">
        <f t="shared" ref="Y5:Y16" si="6">+W5+X5</f>
        <v>0</v>
      </c>
      <c r="Z5" s="172">
        <v>117.8</v>
      </c>
      <c r="AA5" s="173">
        <v>118.6</v>
      </c>
      <c r="AB5" s="174">
        <f t="shared" ref="AB5:AB16" si="7">SUM(Y5:AA5)-MIN(Y5:AA5)</f>
        <v>236.39999999999998</v>
      </c>
      <c r="AC5" s="97">
        <f>MAX(G5,J5,M5,P5,S5,V5)</f>
        <v>0</v>
      </c>
      <c r="AD5" s="24">
        <f>LARGE((G5,J5,M5,P5,S5,V5),2)</f>
        <v>0</v>
      </c>
      <c r="AE5" s="24">
        <f>LARGE((G5,J5,M5,P5,S5,V5),3)</f>
        <v>0</v>
      </c>
      <c r="AF5" s="24">
        <f>LARGE((G5,J5,M5,P5,S5,V5),4)</f>
        <v>0</v>
      </c>
    </row>
    <row r="6" spans="1:32" ht="15.75" customHeight="1">
      <c r="A6" s="154">
        <v>2</v>
      </c>
      <c r="B6" s="67">
        <f ca="1">+'MSG Ekipe+poj'!B6</f>
        <v>0</v>
      </c>
      <c r="C6" s="67">
        <f ca="1">+'MSG Ekipe+poj'!C6</f>
        <v>0</v>
      </c>
      <c r="D6" s="99">
        <f ca="1">+'MSG Ekipe+poj'!D6</f>
        <v>0</v>
      </c>
      <c r="E6" s="92">
        <f ca="1">+'MSG Ekipe+poj'!E6</f>
        <v>0</v>
      </c>
      <c r="F6" s="74">
        <f ca="1">+'MSG Ekipe+poj'!F6</f>
        <v>0</v>
      </c>
      <c r="G6" s="159">
        <f t="shared" si="0"/>
        <v>0</v>
      </c>
      <c r="H6" s="92">
        <f ca="1">+'MSG Ekipe+poj'!H6</f>
        <v>0</v>
      </c>
      <c r="I6" s="74">
        <f ca="1">+'MSG Ekipe+poj'!I6</f>
        <v>0</v>
      </c>
      <c r="J6" s="159">
        <f t="shared" si="1"/>
        <v>0</v>
      </c>
      <c r="K6" s="92">
        <f ca="1">+'MSG Ekipe+poj'!K6</f>
        <v>0</v>
      </c>
      <c r="L6" s="74">
        <f ca="1">+'MSG Ekipe+poj'!L6</f>
        <v>0</v>
      </c>
      <c r="M6" s="159">
        <f t="shared" si="2"/>
        <v>0</v>
      </c>
      <c r="N6" s="92">
        <f ca="1">+'MSG Ekipe+poj'!N6</f>
        <v>0</v>
      </c>
      <c r="O6" s="74">
        <f ca="1">+'MSG Ekipe+poj'!O6</f>
        <v>0</v>
      </c>
      <c r="P6" s="159">
        <f t="shared" si="3"/>
        <v>0</v>
      </c>
      <c r="Q6" s="92">
        <f ca="1">+'MSG Ekipe+poj'!Q6</f>
        <v>0</v>
      </c>
      <c r="R6" s="74">
        <f ca="1">+'MSG Ekipe+poj'!R6</f>
        <v>0</v>
      </c>
      <c r="S6" s="159">
        <f t="shared" si="4"/>
        <v>0</v>
      </c>
      <c r="T6" s="92">
        <f ca="1">+'MSG Ekipe+poj'!T6</f>
        <v>0</v>
      </c>
      <c r="U6" s="74">
        <f ca="1">+'MSG Ekipe+poj'!U6</f>
        <v>0</v>
      </c>
      <c r="V6" s="159">
        <f t="shared" si="5"/>
        <v>0</v>
      </c>
      <c r="W6" s="92">
        <f ca="1">+'MSG Ekipe+poj'!W6</f>
        <v>0</v>
      </c>
      <c r="X6" s="74">
        <f ca="1">+'MSG Ekipe+poj'!X6</f>
        <v>0</v>
      </c>
      <c r="Y6" s="159">
        <f t="shared" si="6"/>
        <v>0</v>
      </c>
      <c r="Z6" s="166">
        <v>114.8</v>
      </c>
      <c r="AA6" s="167">
        <v>113.5</v>
      </c>
      <c r="AB6" s="168">
        <f t="shared" si="7"/>
        <v>228.3</v>
      </c>
      <c r="AC6" s="97">
        <f>MAX(G6,J6,M6,P6,S6,V6)</f>
        <v>0</v>
      </c>
      <c r="AD6" s="24">
        <f>LARGE((G6,J6,M6,P6,S6,V6),2)</f>
        <v>0</v>
      </c>
      <c r="AE6" s="24">
        <f>LARGE((G6,J6,M6,P6,S6,V6),3)</f>
        <v>0</v>
      </c>
      <c r="AF6" s="24">
        <f>LARGE((G6,J6,M6,P6,S6,V6),4)</f>
        <v>0</v>
      </c>
    </row>
    <row r="7" spans="1:32" ht="15.75" customHeight="1">
      <c r="A7" s="154">
        <v>3</v>
      </c>
      <c r="B7" s="67" t="str">
        <f ca="1">'MSG Ekipe+poj'!B70</f>
        <v>Girotto Ivan</v>
      </c>
      <c r="C7" s="67" t="str">
        <f ca="1">'MSG Ekipe+poj'!D70</f>
        <v>2002.</v>
      </c>
      <c r="D7" s="99" t="str">
        <f ca="1">'MSG Ekipe+poj'!C70</f>
        <v>GK Salto Zadar</v>
      </c>
      <c r="E7" s="92">
        <f ca="1">+'MSG Ekipe+poj'!E70</f>
        <v>10</v>
      </c>
      <c r="F7" s="74">
        <f ca="1">+'MSG Ekipe+poj'!F70</f>
        <v>7.8</v>
      </c>
      <c r="G7" s="159">
        <f t="shared" si="0"/>
        <v>17.8</v>
      </c>
      <c r="H7" s="92">
        <f ca="1">+'MSG Ekipe+poj'!H70</f>
        <v>9</v>
      </c>
      <c r="I7" s="74">
        <f ca="1">+'MSG Ekipe+poj'!I70</f>
        <v>5.6</v>
      </c>
      <c r="J7" s="159">
        <f t="shared" si="1"/>
        <v>14.6</v>
      </c>
      <c r="K7" s="92">
        <f ca="1">+'MSG Ekipe+poj'!K70</f>
        <v>9</v>
      </c>
      <c r="L7" s="74">
        <f ca="1">+'MSG Ekipe+poj'!L70</f>
        <v>6.9</v>
      </c>
      <c r="M7" s="159">
        <f t="shared" si="2"/>
        <v>15.9</v>
      </c>
      <c r="N7" s="92">
        <f ca="1">+'MSG Ekipe+poj'!N70</f>
        <v>7</v>
      </c>
      <c r="O7" s="74">
        <f ca="1">+'MSG Ekipe+poj'!O70</f>
        <v>8.4</v>
      </c>
      <c r="P7" s="159">
        <f t="shared" si="3"/>
        <v>15.4</v>
      </c>
      <c r="Q7" s="92">
        <f ca="1">+'MSG Ekipe+poj'!Q70</f>
        <v>9</v>
      </c>
      <c r="R7" s="74">
        <f ca="1">+'MSG Ekipe+poj'!R70</f>
        <v>6.7</v>
      </c>
      <c r="S7" s="159">
        <f t="shared" si="4"/>
        <v>15.7</v>
      </c>
      <c r="T7" s="92">
        <f ca="1">+'MSG Ekipe+poj'!T70</f>
        <v>9</v>
      </c>
      <c r="U7" s="74">
        <f ca="1">+'MSG Ekipe+poj'!U70</f>
        <v>5.2</v>
      </c>
      <c r="V7" s="159">
        <f t="shared" si="5"/>
        <v>14.2</v>
      </c>
      <c r="W7" s="92">
        <f ca="1">+'MSG Ekipe+poj'!W70</f>
        <v>53</v>
      </c>
      <c r="X7" s="74">
        <f ca="1">+'MSG Ekipe+poj'!X70</f>
        <v>40.6</v>
      </c>
      <c r="Y7" s="159">
        <f t="shared" si="6"/>
        <v>93.6</v>
      </c>
      <c r="Z7" s="166">
        <v>113.2</v>
      </c>
      <c r="AA7" s="167">
        <v>113.45</v>
      </c>
      <c r="AB7" s="168">
        <f t="shared" si="7"/>
        <v>226.65</v>
      </c>
      <c r="AC7" s="97">
        <f>MAX(G7,J7,M7,P7,S7,V7)</f>
        <v>17.8</v>
      </c>
      <c r="AD7" s="24">
        <f>LARGE((G7,J7,M7,P7,S7,V7),2)</f>
        <v>15.9</v>
      </c>
      <c r="AE7" s="24">
        <f>LARGE((G7,J7,M7,P7,S7,V7),3)</f>
        <v>15.7</v>
      </c>
      <c r="AF7" s="24">
        <f>LARGE((G7,J7,M7,P7,S7,V7),4)</f>
        <v>15.4</v>
      </c>
    </row>
    <row r="8" spans="1:32" ht="15.75" customHeight="1">
      <c r="A8" s="154">
        <v>4</v>
      </c>
      <c r="B8" s="67">
        <f ca="1">+'MSG Ekipe+poj'!B7</f>
        <v>0</v>
      </c>
      <c r="C8" s="67">
        <f ca="1">+'MSG Ekipe+poj'!C7</f>
        <v>0</v>
      </c>
      <c r="D8" s="99">
        <f ca="1">+'MSG Ekipe+poj'!D7</f>
        <v>0</v>
      </c>
      <c r="E8" s="92">
        <f ca="1">+'MSG Ekipe+poj'!E7</f>
        <v>0</v>
      </c>
      <c r="F8" s="74">
        <f ca="1">+'MSG Ekipe+poj'!F7</f>
        <v>0</v>
      </c>
      <c r="G8" s="159">
        <f t="shared" si="0"/>
        <v>0</v>
      </c>
      <c r="H8" s="92">
        <f ca="1">+'MSG Ekipe+poj'!H7</f>
        <v>0</v>
      </c>
      <c r="I8" s="74">
        <f ca="1">+'MSG Ekipe+poj'!I7</f>
        <v>0</v>
      </c>
      <c r="J8" s="159">
        <f t="shared" si="1"/>
        <v>0</v>
      </c>
      <c r="K8" s="92">
        <f ca="1">+'MSG Ekipe+poj'!K7</f>
        <v>0</v>
      </c>
      <c r="L8" s="74">
        <f ca="1">+'MSG Ekipe+poj'!L7</f>
        <v>0</v>
      </c>
      <c r="M8" s="159">
        <f t="shared" si="2"/>
        <v>0</v>
      </c>
      <c r="N8" s="92">
        <f ca="1">+'MSG Ekipe+poj'!N7</f>
        <v>0</v>
      </c>
      <c r="O8" s="74">
        <f ca="1">+'MSG Ekipe+poj'!O7</f>
        <v>0</v>
      </c>
      <c r="P8" s="159">
        <f t="shared" si="3"/>
        <v>0</v>
      </c>
      <c r="Q8" s="92">
        <f ca="1">+'MSG Ekipe+poj'!Q7</f>
        <v>0</v>
      </c>
      <c r="R8" s="74">
        <f ca="1">+'MSG Ekipe+poj'!R7</f>
        <v>0</v>
      </c>
      <c r="S8" s="159">
        <f t="shared" si="4"/>
        <v>0</v>
      </c>
      <c r="T8" s="92">
        <f ca="1">+'MSG Ekipe+poj'!T7</f>
        <v>0</v>
      </c>
      <c r="U8" s="74">
        <f ca="1">+'MSG Ekipe+poj'!U7</f>
        <v>0</v>
      </c>
      <c r="V8" s="159">
        <f t="shared" si="5"/>
        <v>0</v>
      </c>
      <c r="W8" s="92">
        <f ca="1">+'MSG Ekipe+poj'!W7</f>
        <v>0</v>
      </c>
      <c r="X8" s="74">
        <f ca="1">+'MSG Ekipe+poj'!X7</f>
        <v>0</v>
      </c>
      <c r="Y8" s="159">
        <f t="shared" si="6"/>
        <v>0</v>
      </c>
      <c r="Z8" s="166">
        <v>112.6</v>
      </c>
      <c r="AA8" s="167">
        <v>112.5</v>
      </c>
      <c r="AB8" s="168">
        <f t="shared" si="7"/>
        <v>225.1</v>
      </c>
      <c r="AC8" s="97">
        <f>MAX(G8,J8,M8,P8,S8,V8)</f>
        <v>0</v>
      </c>
      <c r="AD8" s="24">
        <f>LARGE((G8,J8,M8,P8,S8,V8),2)</f>
        <v>0</v>
      </c>
      <c r="AE8" s="24">
        <f>LARGE((G8,J8,M8,P8,S8,V8),3)</f>
        <v>0</v>
      </c>
      <c r="AF8" s="24">
        <f>LARGE((G8,J8,M8,P8,S8,V8),4)</f>
        <v>0</v>
      </c>
    </row>
    <row r="9" spans="1:32" ht="15.75" customHeight="1">
      <c r="A9" s="154">
        <v>5</v>
      </c>
      <c r="B9" s="67" t="str">
        <f ca="1">'MSG Ekipe+poj'!B71</f>
        <v>Girotto Karlo</v>
      </c>
      <c r="C9" s="67" t="str">
        <f ca="1">'MSG Ekipe+poj'!D71</f>
        <v>2002.</v>
      </c>
      <c r="D9" s="99" t="str">
        <f ca="1">'MSG Ekipe+poj'!C71</f>
        <v>GK Salto Zadar</v>
      </c>
      <c r="E9" s="92">
        <f ca="1">+'MSG Ekipe+poj'!E71</f>
        <v>9</v>
      </c>
      <c r="F9" s="74">
        <f ca="1">+'MSG Ekipe+poj'!F71</f>
        <v>7.5</v>
      </c>
      <c r="G9" s="159">
        <f t="shared" si="0"/>
        <v>16.5</v>
      </c>
      <c r="H9" s="92">
        <f ca="1">+'MSG Ekipe+poj'!H71</f>
        <v>10</v>
      </c>
      <c r="I9" s="74">
        <f ca="1">+'MSG Ekipe+poj'!I71</f>
        <v>6.2</v>
      </c>
      <c r="J9" s="159">
        <f t="shared" si="1"/>
        <v>16.2</v>
      </c>
      <c r="K9" s="92">
        <f ca="1">+'MSG Ekipe+poj'!K71</f>
        <v>9</v>
      </c>
      <c r="L9" s="74">
        <f ca="1">+'MSG Ekipe+poj'!L71</f>
        <v>5.9</v>
      </c>
      <c r="M9" s="159">
        <f t="shared" si="2"/>
        <v>14.9</v>
      </c>
      <c r="N9" s="92">
        <f ca="1">+'MSG Ekipe+poj'!N71</f>
        <v>7</v>
      </c>
      <c r="O9" s="74">
        <f ca="1">+'MSG Ekipe+poj'!O71</f>
        <v>9</v>
      </c>
      <c r="P9" s="159">
        <f t="shared" si="3"/>
        <v>16</v>
      </c>
      <c r="Q9" s="92">
        <f ca="1">+'MSG Ekipe+poj'!Q71</f>
        <v>9</v>
      </c>
      <c r="R9" s="74">
        <f ca="1">+'MSG Ekipe+poj'!R71</f>
        <v>7</v>
      </c>
      <c r="S9" s="159">
        <f t="shared" si="4"/>
        <v>16</v>
      </c>
      <c r="T9" s="92">
        <f ca="1">+'MSG Ekipe+poj'!T71</f>
        <v>9</v>
      </c>
      <c r="U9" s="74">
        <f ca="1">+'MSG Ekipe+poj'!U71</f>
        <v>5</v>
      </c>
      <c r="V9" s="159">
        <f t="shared" si="5"/>
        <v>14</v>
      </c>
      <c r="W9" s="92">
        <f ca="1">+'MSG Ekipe+poj'!W71</f>
        <v>53</v>
      </c>
      <c r="X9" s="74">
        <f ca="1">+'MSG Ekipe+poj'!X71</f>
        <v>40.6</v>
      </c>
      <c r="Y9" s="159">
        <f t="shared" si="6"/>
        <v>93.6</v>
      </c>
      <c r="Z9" s="166">
        <v>110</v>
      </c>
      <c r="AA9" s="167">
        <v>105.4</v>
      </c>
      <c r="AB9" s="168">
        <f t="shared" si="7"/>
        <v>215.4</v>
      </c>
      <c r="AC9" s="97">
        <f t="shared" ref="AC9:AC16" si="8">MAX(G9,J9,M9,P9,S9,V9)</f>
        <v>16.5</v>
      </c>
      <c r="AD9" s="24">
        <f>LARGE((G9,J9,M9,P9,S9,V9),2)</f>
        <v>16.2</v>
      </c>
      <c r="AE9" s="24">
        <f>LARGE((G9,J9,M9,P9,S9,V9),3)</f>
        <v>16</v>
      </c>
      <c r="AF9" s="24">
        <f>LARGE((G9,J9,M9,P9,S9,V9),4)</f>
        <v>16</v>
      </c>
    </row>
    <row r="10" spans="1:32" ht="15.75" customHeight="1">
      <c r="A10" s="154">
        <v>6</v>
      </c>
      <c r="B10" s="67">
        <f ca="1">+'MSG Ekipe+poj'!B8</f>
        <v>0</v>
      </c>
      <c r="C10" s="67">
        <f ca="1">+'MSG Ekipe+poj'!C8</f>
        <v>0</v>
      </c>
      <c r="D10" s="99">
        <f ca="1">+'MSG Ekipe+poj'!D8</f>
        <v>0</v>
      </c>
      <c r="E10" s="92">
        <f ca="1">+'MSG Ekipe+poj'!E8</f>
        <v>0</v>
      </c>
      <c r="F10" s="74">
        <f ca="1">+'MSG Ekipe+poj'!F8</f>
        <v>0</v>
      </c>
      <c r="G10" s="159">
        <f t="shared" si="0"/>
        <v>0</v>
      </c>
      <c r="H10" s="92">
        <f ca="1">+'MSG Ekipe+poj'!H8</f>
        <v>0</v>
      </c>
      <c r="I10" s="74">
        <f ca="1">+'MSG Ekipe+poj'!I8</f>
        <v>0</v>
      </c>
      <c r="J10" s="159">
        <f t="shared" si="1"/>
        <v>0</v>
      </c>
      <c r="K10" s="92">
        <f ca="1">+'MSG Ekipe+poj'!K8</f>
        <v>0</v>
      </c>
      <c r="L10" s="74">
        <f ca="1">+'MSG Ekipe+poj'!L8</f>
        <v>0</v>
      </c>
      <c r="M10" s="159">
        <f t="shared" si="2"/>
        <v>0</v>
      </c>
      <c r="N10" s="92">
        <f ca="1">+'MSG Ekipe+poj'!N8</f>
        <v>0</v>
      </c>
      <c r="O10" s="74">
        <f ca="1">+'MSG Ekipe+poj'!O8</f>
        <v>0</v>
      </c>
      <c r="P10" s="159">
        <f t="shared" si="3"/>
        <v>0</v>
      </c>
      <c r="Q10" s="92">
        <f ca="1">+'MSG Ekipe+poj'!Q8</f>
        <v>0</v>
      </c>
      <c r="R10" s="74">
        <f ca="1">+'MSG Ekipe+poj'!R8</f>
        <v>0</v>
      </c>
      <c r="S10" s="159">
        <f t="shared" si="4"/>
        <v>0</v>
      </c>
      <c r="T10" s="92">
        <f ca="1">+'MSG Ekipe+poj'!T8</f>
        <v>0</v>
      </c>
      <c r="U10" s="74">
        <f ca="1">+'MSG Ekipe+poj'!U8</f>
        <v>0</v>
      </c>
      <c r="V10" s="159">
        <f t="shared" si="5"/>
        <v>0</v>
      </c>
      <c r="W10" s="92">
        <f ca="1">+'MSG Ekipe+poj'!W8</f>
        <v>0</v>
      </c>
      <c r="X10" s="74">
        <f ca="1">+'MSG Ekipe+poj'!X8</f>
        <v>0</v>
      </c>
      <c r="Y10" s="159">
        <f t="shared" si="6"/>
        <v>0</v>
      </c>
      <c r="Z10" s="166">
        <v>111.9</v>
      </c>
      <c r="AA10" s="167">
        <v>109.5</v>
      </c>
      <c r="AB10" s="168">
        <f t="shared" si="7"/>
        <v>221.4</v>
      </c>
      <c r="AC10" s="97">
        <f t="shared" si="8"/>
        <v>0</v>
      </c>
      <c r="AD10" s="24">
        <f>LARGE((G10,J10,M10,P10,S10,V10),2)</f>
        <v>0</v>
      </c>
      <c r="AE10" s="24">
        <f>LARGE((G10,J10,M10,P10,S10,V10),3)</f>
        <v>0</v>
      </c>
      <c r="AF10" s="24">
        <f>LARGE((G10,J10,M10,P10,S10,V10),4)</f>
        <v>0</v>
      </c>
    </row>
    <row r="11" spans="1:32" ht="15.75" customHeight="1">
      <c r="A11" s="154">
        <v>7</v>
      </c>
      <c r="B11" s="67" t="str">
        <f ca="1">'MSG Ekipe+poj'!B72</f>
        <v>Klarin Ivan</v>
      </c>
      <c r="C11" s="67" t="str">
        <f ca="1">'MSG Ekipe+poj'!D72</f>
        <v>2002.</v>
      </c>
      <c r="D11" s="99" t="str">
        <f ca="1">'MSG Ekipe+poj'!C72</f>
        <v>GK Salto Zadar</v>
      </c>
      <c r="E11" s="92">
        <f ca="1">+'MSG Ekipe+poj'!E72</f>
        <v>9</v>
      </c>
      <c r="F11" s="74">
        <f ca="1">+'MSG Ekipe+poj'!F72</f>
        <v>9</v>
      </c>
      <c r="G11" s="159">
        <f t="shared" si="0"/>
        <v>18</v>
      </c>
      <c r="H11" s="92">
        <f ca="1">+'MSG Ekipe+poj'!H72</f>
        <v>10</v>
      </c>
      <c r="I11" s="74">
        <f ca="1">+'MSG Ekipe+poj'!I72</f>
        <v>7</v>
      </c>
      <c r="J11" s="159">
        <f t="shared" si="1"/>
        <v>17</v>
      </c>
      <c r="K11" s="92">
        <f ca="1">+'MSG Ekipe+poj'!K72</f>
        <v>10</v>
      </c>
      <c r="L11" s="74">
        <f ca="1">+'MSG Ekipe+poj'!L72</f>
        <v>7</v>
      </c>
      <c r="M11" s="159">
        <f t="shared" si="2"/>
        <v>17</v>
      </c>
      <c r="N11" s="92">
        <f ca="1">+'MSG Ekipe+poj'!N72</f>
        <v>10</v>
      </c>
      <c r="O11" s="74">
        <f ca="1">+'MSG Ekipe+poj'!O72</f>
        <v>8.6</v>
      </c>
      <c r="P11" s="159">
        <f t="shared" si="3"/>
        <v>18.600000000000001</v>
      </c>
      <c r="Q11" s="92">
        <f ca="1">+'MSG Ekipe+poj'!Q72</f>
        <v>10</v>
      </c>
      <c r="R11" s="74">
        <f ca="1">+'MSG Ekipe+poj'!R72</f>
        <v>7.7</v>
      </c>
      <c r="S11" s="159">
        <f t="shared" si="4"/>
        <v>17.7</v>
      </c>
      <c r="T11" s="92">
        <f ca="1">+'MSG Ekipe+poj'!T72</f>
        <v>7</v>
      </c>
      <c r="U11" s="74">
        <f ca="1">+'MSG Ekipe+poj'!U72</f>
        <v>8</v>
      </c>
      <c r="V11" s="159">
        <f t="shared" si="5"/>
        <v>15</v>
      </c>
      <c r="W11" s="92">
        <f ca="1">+'MSG Ekipe+poj'!W72</f>
        <v>56</v>
      </c>
      <c r="X11" s="74">
        <f ca="1">+'MSG Ekipe+poj'!X72</f>
        <v>47.300000000000004</v>
      </c>
      <c r="Y11" s="159">
        <f t="shared" si="6"/>
        <v>103.30000000000001</v>
      </c>
      <c r="Z11" s="166">
        <v>107.8</v>
      </c>
      <c r="AA11" s="167">
        <v>106.3</v>
      </c>
      <c r="AB11" s="168">
        <f t="shared" si="7"/>
        <v>214.10000000000002</v>
      </c>
      <c r="AC11" s="97">
        <f t="shared" si="8"/>
        <v>18.600000000000001</v>
      </c>
      <c r="AD11" s="24">
        <f>LARGE((G11,J11,M11,P11,S11,V11),2)</f>
        <v>18</v>
      </c>
      <c r="AE11" s="24">
        <f>LARGE((G11,J11,M11,P11,S11,V11),3)</f>
        <v>17.7</v>
      </c>
      <c r="AF11" s="24">
        <f>LARGE((G11,J11,M11,P11,S11,V11),4)</f>
        <v>17</v>
      </c>
    </row>
    <row r="12" spans="1:32" ht="15.75" hidden="1" customHeight="1">
      <c r="A12" s="154">
        <v>8</v>
      </c>
      <c r="B12" s="67">
        <f ca="1">'MSG Ekipe+poj'!B12</f>
        <v>0</v>
      </c>
      <c r="C12" s="67">
        <f ca="1">'MSG Ekipe+poj'!C12</f>
        <v>0</v>
      </c>
      <c r="D12" s="99">
        <f ca="1">'MSG Ekipe+poj'!D12</f>
        <v>0</v>
      </c>
      <c r="E12" s="92">
        <f ca="1">+'MSG Ekipe+poj'!E9</f>
        <v>0</v>
      </c>
      <c r="F12" s="74">
        <f ca="1">+'MSG Ekipe+poj'!F9</f>
        <v>0</v>
      </c>
      <c r="G12" s="159">
        <f t="shared" si="0"/>
        <v>0</v>
      </c>
      <c r="H12" s="92">
        <f ca="1">+'MSG Ekipe+poj'!H9</f>
        <v>0</v>
      </c>
      <c r="I12" s="74">
        <f ca="1">+'MSG Ekipe+poj'!I9</f>
        <v>0</v>
      </c>
      <c r="J12" s="159">
        <f t="shared" si="1"/>
        <v>0</v>
      </c>
      <c r="K12" s="92">
        <f ca="1">+'MSG Ekipe+poj'!K9</f>
        <v>0</v>
      </c>
      <c r="L12" s="74">
        <f ca="1">+'MSG Ekipe+poj'!L9</f>
        <v>0</v>
      </c>
      <c r="M12" s="159">
        <f t="shared" si="2"/>
        <v>0</v>
      </c>
      <c r="N12" s="92">
        <f ca="1">+'MSG Ekipe+poj'!N9</f>
        <v>0</v>
      </c>
      <c r="O12" s="74">
        <f ca="1">+'MSG Ekipe+poj'!O9</f>
        <v>0</v>
      </c>
      <c r="P12" s="159">
        <f t="shared" si="3"/>
        <v>0</v>
      </c>
      <c r="Q12" s="92">
        <f ca="1">+'MSG Ekipe+poj'!Q9</f>
        <v>0</v>
      </c>
      <c r="R12" s="74">
        <f ca="1">+'MSG Ekipe+poj'!R9</f>
        <v>0</v>
      </c>
      <c r="S12" s="159">
        <f t="shared" si="4"/>
        <v>0</v>
      </c>
      <c r="T12" s="92">
        <f ca="1">+'MSG Ekipe+poj'!T9</f>
        <v>0</v>
      </c>
      <c r="U12" s="74">
        <f ca="1">+'MSG Ekipe+poj'!U9</f>
        <v>0</v>
      </c>
      <c r="V12" s="159">
        <f t="shared" si="5"/>
        <v>0</v>
      </c>
      <c r="W12" s="92">
        <f ca="1">+'MSG Ekipe+poj'!W9</f>
        <v>0</v>
      </c>
      <c r="X12" s="74">
        <f ca="1">+'MSG Ekipe+poj'!X9</f>
        <v>0</v>
      </c>
      <c r="Y12" s="159">
        <f t="shared" si="6"/>
        <v>0</v>
      </c>
      <c r="Z12" s="166">
        <v>103.75</v>
      </c>
      <c r="AA12" s="167">
        <v>0</v>
      </c>
      <c r="AB12" s="168">
        <f t="shared" si="7"/>
        <v>103.75</v>
      </c>
      <c r="AC12" s="97">
        <f t="shared" si="8"/>
        <v>0</v>
      </c>
      <c r="AD12" s="24">
        <f>LARGE((G12,J12,M12,P12,S12,V12),2)</f>
        <v>0</v>
      </c>
      <c r="AE12" s="24">
        <f>LARGE((G12,J12,M12,P12,S12,V12),3)</f>
        <v>0</v>
      </c>
      <c r="AF12" s="24">
        <f>LARGE((G12,J12,M12,P12,S12,V12),4)</f>
        <v>0</v>
      </c>
    </row>
    <row r="13" spans="1:32" ht="15.75" hidden="1" customHeight="1">
      <c r="A13" s="154">
        <v>9</v>
      </c>
      <c r="B13" s="67">
        <f ca="1">'MSG Ekipe+poj'!B13</f>
        <v>0</v>
      </c>
      <c r="C13" s="67">
        <f ca="1">'MSG Ekipe+poj'!C13</f>
        <v>0</v>
      </c>
      <c r="D13" s="99">
        <f ca="1">'MSG Ekipe+poj'!D13</f>
        <v>0</v>
      </c>
      <c r="E13" s="92">
        <f ca="1">+'MSG Ekipe+poj'!E10</f>
        <v>0</v>
      </c>
      <c r="F13" s="74">
        <f ca="1">+'MSG Ekipe+poj'!F10</f>
        <v>0</v>
      </c>
      <c r="G13" s="159">
        <f t="shared" si="0"/>
        <v>0</v>
      </c>
      <c r="H13" s="92">
        <f ca="1">+'MSG Ekipe+poj'!H10</f>
        <v>0</v>
      </c>
      <c r="I13" s="74">
        <f ca="1">+'MSG Ekipe+poj'!I10</f>
        <v>0</v>
      </c>
      <c r="J13" s="159">
        <f t="shared" si="1"/>
        <v>0</v>
      </c>
      <c r="K13" s="92">
        <f ca="1">+'MSG Ekipe+poj'!K10</f>
        <v>0</v>
      </c>
      <c r="L13" s="74">
        <f ca="1">+'MSG Ekipe+poj'!L10</f>
        <v>0</v>
      </c>
      <c r="M13" s="159">
        <f t="shared" si="2"/>
        <v>0</v>
      </c>
      <c r="N13" s="92">
        <f ca="1">+'MSG Ekipe+poj'!N10</f>
        <v>0</v>
      </c>
      <c r="O13" s="74">
        <f ca="1">+'MSG Ekipe+poj'!O10</f>
        <v>0</v>
      </c>
      <c r="P13" s="159">
        <f t="shared" si="3"/>
        <v>0</v>
      </c>
      <c r="Q13" s="92">
        <f ca="1">+'MSG Ekipe+poj'!Q10</f>
        <v>0</v>
      </c>
      <c r="R13" s="74">
        <f ca="1">+'MSG Ekipe+poj'!R10</f>
        <v>0</v>
      </c>
      <c r="S13" s="159">
        <f t="shared" si="4"/>
        <v>0</v>
      </c>
      <c r="T13" s="92">
        <f ca="1">+'MSG Ekipe+poj'!T10</f>
        <v>0</v>
      </c>
      <c r="U13" s="74">
        <f ca="1">+'MSG Ekipe+poj'!U10</f>
        <v>0</v>
      </c>
      <c r="V13" s="159">
        <f t="shared" si="5"/>
        <v>0</v>
      </c>
      <c r="W13" s="92">
        <f ca="1">+'MSG Ekipe+poj'!W10</f>
        <v>0</v>
      </c>
      <c r="X13" s="74">
        <f ca="1">+'MSG Ekipe+poj'!X10</f>
        <v>0</v>
      </c>
      <c r="Y13" s="159">
        <f t="shared" si="6"/>
        <v>0</v>
      </c>
      <c r="Z13" s="166">
        <v>102.3</v>
      </c>
      <c r="AA13" s="167">
        <v>0</v>
      </c>
      <c r="AB13" s="168">
        <f t="shared" si="7"/>
        <v>102.3</v>
      </c>
      <c r="AC13" s="97">
        <f t="shared" si="8"/>
        <v>0</v>
      </c>
      <c r="AD13" s="24">
        <f>LARGE((G13,J13,M13,P13,S13,V13),2)</f>
        <v>0</v>
      </c>
      <c r="AE13" s="24">
        <f>LARGE((G13,J13,M13,P13,S13,V13),3)</f>
        <v>0</v>
      </c>
      <c r="AF13" s="24">
        <f>LARGE((G13,J13,M13,P13,S13,V13),4)</f>
        <v>0</v>
      </c>
    </row>
    <row r="14" spans="1:32" ht="15.75" hidden="1" customHeight="1">
      <c r="A14" s="154">
        <v>10</v>
      </c>
      <c r="B14" s="67">
        <f ca="1">'MSG Ekipe+poj'!B14</f>
        <v>0</v>
      </c>
      <c r="C14" s="67">
        <f ca="1">'MSG Ekipe+poj'!C14</f>
        <v>0</v>
      </c>
      <c r="D14" s="99">
        <f ca="1">'MSG Ekipe+poj'!D14</f>
        <v>0</v>
      </c>
      <c r="E14" s="190">
        <f ca="1">+'MSG Ekipe+poj'!E11</f>
        <v>0</v>
      </c>
      <c r="F14" s="74">
        <f ca="1">+'MSG Ekipe+poj'!F11</f>
        <v>0</v>
      </c>
      <c r="G14" s="159">
        <f t="shared" si="0"/>
        <v>0</v>
      </c>
      <c r="H14" s="190">
        <f ca="1">+'MSG Ekipe+poj'!H11</f>
        <v>0</v>
      </c>
      <c r="I14" s="74">
        <f ca="1">+'MSG Ekipe+poj'!I11</f>
        <v>0</v>
      </c>
      <c r="J14" s="159">
        <f t="shared" si="1"/>
        <v>0</v>
      </c>
      <c r="K14" s="190">
        <f ca="1">+'MSG Ekipe+poj'!K11</f>
        <v>0</v>
      </c>
      <c r="L14" s="74">
        <f ca="1">+'MSG Ekipe+poj'!L11</f>
        <v>0</v>
      </c>
      <c r="M14" s="159">
        <f t="shared" si="2"/>
        <v>0</v>
      </c>
      <c r="N14" s="190">
        <f ca="1">+'MSG Ekipe+poj'!N11</f>
        <v>0</v>
      </c>
      <c r="O14" s="74">
        <f ca="1">+'MSG Ekipe+poj'!O11</f>
        <v>0</v>
      </c>
      <c r="P14" s="159">
        <f t="shared" si="3"/>
        <v>0</v>
      </c>
      <c r="Q14" s="190">
        <f ca="1">+'MSG Ekipe+poj'!Q11</f>
        <v>0</v>
      </c>
      <c r="R14" s="74">
        <f ca="1">+'MSG Ekipe+poj'!R11</f>
        <v>0</v>
      </c>
      <c r="S14" s="159">
        <f t="shared" si="4"/>
        <v>0</v>
      </c>
      <c r="T14" s="190">
        <f ca="1">+'MSG Ekipe+poj'!T11</f>
        <v>0</v>
      </c>
      <c r="U14" s="74">
        <f ca="1">+'MSG Ekipe+poj'!U11</f>
        <v>0</v>
      </c>
      <c r="V14" s="159">
        <f t="shared" si="5"/>
        <v>0</v>
      </c>
      <c r="W14" s="190">
        <f ca="1">+'MSG Ekipe+poj'!W11</f>
        <v>0</v>
      </c>
      <c r="X14" s="74">
        <f ca="1">+'MSG Ekipe+poj'!X11</f>
        <v>0</v>
      </c>
      <c r="Y14" s="159">
        <f t="shared" si="6"/>
        <v>0</v>
      </c>
      <c r="Z14" s="166">
        <v>97.5</v>
      </c>
      <c r="AA14" s="167">
        <v>0</v>
      </c>
      <c r="AB14" s="168">
        <f t="shared" si="7"/>
        <v>97.5</v>
      </c>
      <c r="AC14" s="97">
        <f t="shared" si="8"/>
        <v>0</v>
      </c>
      <c r="AD14" s="24">
        <f>LARGE((G14,J14,M14,P14,S14,V14),2)</f>
        <v>0</v>
      </c>
      <c r="AE14" s="24">
        <f>LARGE((G14,J14,M14,P14,S14,V14),3)</f>
        <v>0</v>
      </c>
      <c r="AF14" s="24">
        <f>LARGE((G14,J14,M14,P14,S14,V14),4)</f>
        <v>0</v>
      </c>
    </row>
    <row r="15" spans="1:32" ht="15.75" hidden="1" customHeight="1">
      <c r="A15" s="154">
        <v>11</v>
      </c>
      <c r="B15" s="67">
        <f ca="1">'MSG Ekipe+poj'!B15</f>
        <v>0</v>
      </c>
      <c r="C15" s="67">
        <f ca="1">'MSG Ekipe+poj'!C15</f>
        <v>0</v>
      </c>
      <c r="D15" s="99">
        <f ca="1">'MSG Ekipe+poj'!D15</f>
        <v>0</v>
      </c>
      <c r="E15" s="190">
        <f ca="1">+'MSG Ekipe+poj'!E12</f>
        <v>0</v>
      </c>
      <c r="F15" s="74">
        <f ca="1">+'MSG Ekipe+poj'!F12</f>
        <v>0</v>
      </c>
      <c r="G15" s="159">
        <f t="shared" si="0"/>
        <v>0</v>
      </c>
      <c r="H15" s="190">
        <f ca="1">+'MSG Ekipe+poj'!H12</f>
        <v>0</v>
      </c>
      <c r="I15" s="74">
        <f ca="1">+'MSG Ekipe+poj'!I12</f>
        <v>0</v>
      </c>
      <c r="J15" s="159">
        <f t="shared" si="1"/>
        <v>0</v>
      </c>
      <c r="K15" s="190">
        <f ca="1">+'MSG Ekipe+poj'!K12</f>
        <v>0</v>
      </c>
      <c r="L15" s="74">
        <f ca="1">+'MSG Ekipe+poj'!L12</f>
        <v>0</v>
      </c>
      <c r="M15" s="159">
        <f t="shared" si="2"/>
        <v>0</v>
      </c>
      <c r="N15" s="190">
        <f ca="1">+'MSG Ekipe+poj'!N12</f>
        <v>0</v>
      </c>
      <c r="O15" s="74">
        <f ca="1">+'MSG Ekipe+poj'!O12</f>
        <v>0</v>
      </c>
      <c r="P15" s="159">
        <f t="shared" si="3"/>
        <v>0</v>
      </c>
      <c r="Q15" s="190">
        <f ca="1">+'MSG Ekipe+poj'!Q12</f>
        <v>0</v>
      </c>
      <c r="R15" s="74">
        <f ca="1">+'MSG Ekipe+poj'!R12</f>
        <v>0</v>
      </c>
      <c r="S15" s="159">
        <f t="shared" si="4"/>
        <v>0</v>
      </c>
      <c r="T15" s="190">
        <f ca="1">+'MSG Ekipe+poj'!T12</f>
        <v>0</v>
      </c>
      <c r="U15" s="74">
        <f ca="1">+'MSG Ekipe+poj'!U12</f>
        <v>0</v>
      </c>
      <c r="V15" s="159">
        <f t="shared" si="5"/>
        <v>0</v>
      </c>
      <c r="W15" s="190">
        <f ca="1">+'MSG Ekipe+poj'!W12</f>
        <v>0</v>
      </c>
      <c r="X15" s="74">
        <f ca="1">+'MSG Ekipe+poj'!X12</f>
        <v>0</v>
      </c>
      <c r="Y15" s="159">
        <f t="shared" si="6"/>
        <v>0</v>
      </c>
      <c r="Z15" s="166">
        <v>95.6</v>
      </c>
      <c r="AA15" s="167">
        <v>0</v>
      </c>
      <c r="AB15" s="168">
        <f t="shared" si="7"/>
        <v>95.6</v>
      </c>
      <c r="AC15" s="97">
        <f t="shared" si="8"/>
        <v>0</v>
      </c>
      <c r="AD15" s="24">
        <f>LARGE((G15,J15,M15,P15,S15,V15),2)</f>
        <v>0</v>
      </c>
      <c r="AE15" s="24">
        <f>LARGE((G15,J15,M15,P15,S15,V15),3)</f>
        <v>0</v>
      </c>
      <c r="AF15" s="24">
        <f>LARGE((G15,J15,M15,P15,S15,V15),4)</f>
        <v>0</v>
      </c>
    </row>
    <row r="16" spans="1:32" ht="15.75" hidden="1" customHeight="1">
      <c r="A16" s="154">
        <v>12</v>
      </c>
      <c r="B16" s="67">
        <f ca="1">'MSG Ekipe+poj'!B16</f>
        <v>0</v>
      </c>
      <c r="C16" s="67">
        <f ca="1">'MSG Ekipe+poj'!C16</f>
        <v>0</v>
      </c>
      <c r="D16" s="99">
        <f ca="1">'MSG Ekipe+poj'!D16</f>
        <v>0</v>
      </c>
      <c r="E16" s="190">
        <f ca="1">+'MSG Ekipe+poj'!E13</f>
        <v>0</v>
      </c>
      <c r="F16" s="74">
        <f ca="1">+'MSG Ekipe+poj'!F13</f>
        <v>0</v>
      </c>
      <c r="G16" s="159">
        <f t="shared" si="0"/>
        <v>0</v>
      </c>
      <c r="H16" s="190">
        <f ca="1">+'MSG Ekipe+poj'!H13</f>
        <v>0</v>
      </c>
      <c r="I16" s="74">
        <f ca="1">+'MSG Ekipe+poj'!I13</f>
        <v>0</v>
      </c>
      <c r="J16" s="159">
        <f t="shared" si="1"/>
        <v>0</v>
      </c>
      <c r="K16" s="190">
        <f ca="1">+'MSG Ekipe+poj'!K13</f>
        <v>0</v>
      </c>
      <c r="L16" s="74">
        <f ca="1">+'MSG Ekipe+poj'!L13</f>
        <v>0</v>
      </c>
      <c r="M16" s="159">
        <f t="shared" si="2"/>
        <v>0</v>
      </c>
      <c r="N16" s="190">
        <f ca="1">+'MSG Ekipe+poj'!N13</f>
        <v>0</v>
      </c>
      <c r="O16" s="74">
        <f ca="1">+'MSG Ekipe+poj'!O13</f>
        <v>0</v>
      </c>
      <c r="P16" s="159">
        <f t="shared" si="3"/>
        <v>0</v>
      </c>
      <c r="Q16" s="190">
        <f ca="1">+'MSG Ekipe+poj'!Q13</f>
        <v>0</v>
      </c>
      <c r="R16" s="74">
        <f ca="1">+'MSG Ekipe+poj'!R13</f>
        <v>0</v>
      </c>
      <c r="S16" s="159">
        <f t="shared" si="4"/>
        <v>0</v>
      </c>
      <c r="T16" s="190">
        <f ca="1">+'MSG Ekipe+poj'!T13</f>
        <v>0</v>
      </c>
      <c r="U16" s="74">
        <f ca="1">+'MSG Ekipe+poj'!U13</f>
        <v>0</v>
      </c>
      <c r="V16" s="159">
        <f t="shared" si="5"/>
        <v>0</v>
      </c>
      <c r="W16" s="190">
        <f ca="1">+'MSG Ekipe+poj'!W13</f>
        <v>0</v>
      </c>
      <c r="X16" s="74">
        <f ca="1">+'MSG Ekipe+poj'!X13</f>
        <v>0</v>
      </c>
      <c r="Y16" s="159">
        <f t="shared" si="6"/>
        <v>0</v>
      </c>
      <c r="Z16" s="166">
        <v>93.9</v>
      </c>
      <c r="AA16" s="167">
        <v>0</v>
      </c>
      <c r="AB16" s="168">
        <f t="shared" si="7"/>
        <v>93.9</v>
      </c>
      <c r="AC16" s="97">
        <f t="shared" si="8"/>
        <v>0</v>
      </c>
      <c r="AD16" s="24">
        <f>LARGE((G16,J16,M16,P16,S16,V16),2)</f>
        <v>0</v>
      </c>
      <c r="AE16" s="24">
        <f>LARGE((G16,J16,M16,P16,S16,V16),3)</f>
        <v>0</v>
      </c>
      <c r="AF16" s="24">
        <f>LARGE((G16,J16,M16,P16,S16,V16),4)</f>
        <v>0</v>
      </c>
    </row>
    <row r="18" spans="1:32" ht="16.5" thickBot="1">
      <c r="A18" s="79"/>
      <c r="B18" s="82" t="s">
        <v>43</v>
      </c>
      <c r="C18" s="79"/>
      <c r="D18" s="80"/>
      <c r="E18" s="79"/>
      <c r="F18" s="79"/>
      <c r="G18" s="81"/>
      <c r="H18" s="79"/>
      <c r="I18" s="79"/>
      <c r="J18" s="81"/>
      <c r="K18" s="79"/>
      <c r="L18" s="79"/>
      <c r="M18" s="81"/>
      <c r="N18" s="79"/>
      <c r="O18" s="79"/>
      <c r="P18" s="81"/>
      <c r="Q18" s="79"/>
      <c r="R18" s="79"/>
      <c r="S18" s="81"/>
      <c r="T18" s="79"/>
      <c r="U18" s="79"/>
      <c r="V18" s="81"/>
      <c r="W18" s="81"/>
      <c r="X18" s="81"/>
      <c r="Y18" s="49"/>
      <c r="Z18" s="49"/>
      <c r="AA18" s="49"/>
      <c r="AB18" s="49"/>
    </row>
    <row r="19" spans="1:32" ht="24.75" customHeight="1">
      <c r="A19" s="146"/>
      <c r="B19" s="145" t="s">
        <v>21</v>
      </c>
      <c r="C19" s="145" t="s">
        <v>17</v>
      </c>
      <c r="D19" s="266" t="s">
        <v>47</v>
      </c>
      <c r="E19" s="263"/>
      <c r="F19" s="264"/>
      <c r="G19" s="265"/>
      <c r="H19" s="263"/>
      <c r="I19" s="264"/>
      <c r="J19" s="265"/>
      <c r="K19" s="263"/>
      <c r="L19" s="264"/>
      <c r="M19" s="265"/>
      <c r="N19" s="263"/>
      <c r="O19" s="264"/>
      <c r="P19" s="265"/>
      <c r="Q19" s="263"/>
      <c r="R19" s="264"/>
      <c r="S19" s="265"/>
      <c r="T19" s="263"/>
      <c r="U19" s="264"/>
      <c r="V19" s="265"/>
      <c r="W19" s="260" t="s">
        <v>51</v>
      </c>
      <c r="X19" s="261"/>
      <c r="Y19" s="262"/>
      <c r="Z19" s="268" t="s">
        <v>48</v>
      </c>
      <c r="AA19" s="270" t="s">
        <v>52</v>
      </c>
      <c r="AB19" s="272" t="s">
        <v>49</v>
      </c>
      <c r="AC19" s="95" t="s">
        <v>10</v>
      </c>
      <c r="AD19" s="31"/>
      <c r="AE19" s="31"/>
      <c r="AF19" s="32"/>
    </row>
    <row r="20" spans="1:32" ht="15">
      <c r="A20" s="150"/>
      <c r="B20" s="151"/>
      <c r="C20" s="152"/>
      <c r="D20" s="267"/>
      <c r="E20" s="153" t="s">
        <v>29</v>
      </c>
      <c r="F20" s="155" t="s">
        <v>30</v>
      </c>
      <c r="G20" s="156" t="s">
        <v>31</v>
      </c>
      <c r="H20" s="153" t="s">
        <v>29</v>
      </c>
      <c r="I20" s="155" t="s">
        <v>30</v>
      </c>
      <c r="J20" s="157" t="s">
        <v>31</v>
      </c>
      <c r="K20" s="153" t="s">
        <v>29</v>
      </c>
      <c r="L20" s="155" t="s">
        <v>30</v>
      </c>
      <c r="M20" s="157" t="s">
        <v>31</v>
      </c>
      <c r="N20" s="153" t="s">
        <v>29</v>
      </c>
      <c r="O20" s="155" t="s">
        <v>30</v>
      </c>
      <c r="P20" s="157" t="s">
        <v>31</v>
      </c>
      <c r="Q20" s="153" t="s">
        <v>29</v>
      </c>
      <c r="R20" s="155" t="s">
        <v>30</v>
      </c>
      <c r="S20" s="157" t="s">
        <v>31</v>
      </c>
      <c r="T20" s="153" t="s">
        <v>29</v>
      </c>
      <c r="U20" s="155" t="s">
        <v>30</v>
      </c>
      <c r="V20" s="157" t="s">
        <v>31</v>
      </c>
      <c r="W20" s="153" t="s">
        <v>29</v>
      </c>
      <c r="X20" s="155" t="s">
        <v>30</v>
      </c>
      <c r="Y20" s="157" t="s">
        <v>31</v>
      </c>
      <c r="Z20" s="269"/>
      <c r="AA20" s="271"/>
      <c r="AB20" s="273"/>
      <c r="AC20" s="96" t="s">
        <v>6</v>
      </c>
      <c r="AD20" s="34" t="s">
        <v>7</v>
      </c>
      <c r="AE20" s="34" t="s">
        <v>8</v>
      </c>
      <c r="AF20" s="35" t="s">
        <v>9</v>
      </c>
    </row>
    <row r="21" spans="1:32" ht="15.75" customHeight="1">
      <c r="A21" s="154">
        <v>1</v>
      </c>
      <c r="B21" s="67">
        <f ca="1">+'MSG Ekipe+poj'!B80</f>
        <v>0</v>
      </c>
      <c r="C21" s="67">
        <f ca="1">+'MSG Ekipe+poj'!C80</f>
        <v>0</v>
      </c>
      <c r="D21" s="221">
        <f ca="1">+'MSG Ekipe+poj'!D80</f>
        <v>0</v>
      </c>
      <c r="E21" s="217">
        <f ca="1">+'MSG Ekipe+poj'!E80</f>
        <v>0</v>
      </c>
      <c r="F21" s="214">
        <f ca="1">+'MSG Ekipe+poj'!F80</f>
        <v>0</v>
      </c>
      <c r="G21" s="159">
        <f ca="1">+E21+F21</f>
        <v>0</v>
      </c>
      <c r="H21" s="190">
        <f ca="1">+'MSG Ekipe+poj'!H80</f>
        <v>0</v>
      </c>
      <c r="I21" s="74">
        <f ca="1">+'MSG Ekipe+poj'!I80</f>
        <v>0</v>
      </c>
      <c r="J21" s="159">
        <f ca="1">+H21+I21</f>
        <v>0</v>
      </c>
      <c r="K21" s="190">
        <f ca="1">+'MSG Ekipe+poj'!K80</f>
        <v>0</v>
      </c>
      <c r="L21" s="74">
        <f ca="1">+'MSG Ekipe+poj'!L80</f>
        <v>0</v>
      </c>
      <c r="M21" s="159">
        <f ca="1">+K21+L21</f>
        <v>0</v>
      </c>
      <c r="N21" s="190">
        <f ca="1">+'MSG Ekipe+poj'!N80</f>
        <v>0</v>
      </c>
      <c r="O21" s="74">
        <f ca="1">+'MSG Ekipe+poj'!O80</f>
        <v>0</v>
      </c>
      <c r="P21" s="159">
        <f ca="1">+N21+O21</f>
        <v>0</v>
      </c>
      <c r="Q21" s="190">
        <f ca="1">+'MSG Ekipe+poj'!Q80</f>
        <v>0</v>
      </c>
      <c r="R21" s="74">
        <f ca="1">+'MSG Ekipe+poj'!R80</f>
        <v>0</v>
      </c>
      <c r="S21" s="159">
        <f ca="1">+Q21+R21</f>
        <v>0</v>
      </c>
      <c r="T21" s="190">
        <f ca="1">+'MSG Ekipe+poj'!T80</f>
        <v>0</v>
      </c>
      <c r="U21" s="74">
        <f ca="1">+'MSG Ekipe+poj'!U80</f>
        <v>0</v>
      </c>
      <c r="V21" s="159">
        <f ca="1">+T21+U21</f>
        <v>0</v>
      </c>
      <c r="W21" s="190">
        <f ca="1">+'MSG Ekipe+poj'!I80</f>
        <v>0</v>
      </c>
      <c r="X21" s="74">
        <f ca="1">+'MSG Ekipe+poj'!J80</f>
        <v>0</v>
      </c>
      <c r="Y21" s="159">
        <f>+W21+X21</f>
        <v>0</v>
      </c>
      <c r="Z21" s="172">
        <v>113.7</v>
      </c>
      <c r="AA21" s="173">
        <v>114.65</v>
      </c>
      <c r="AB21" s="174">
        <f>SUM(Y21:AA21)-MIN(Y21:AA21)</f>
        <v>228.35000000000002</v>
      </c>
      <c r="AC21" s="97">
        <f>MAX(G21,J21,M21,P21,S21,V21)</f>
        <v>0</v>
      </c>
      <c r="AD21" s="24">
        <f>LARGE((G21,J21,M21,P21,S21,V21),2)</f>
        <v>0</v>
      </c>
      <c r="AE21" s="24">
        <f>LARGE((G21,J21,M21,P21,S21,V21),3)</f>
        <v>0</v>
      </c>
      <c r="AF21" s="24">
        <f>LARGE((G21,J21,M21,P21,S21,V21),4)</f>
        <v>0</v>
      </c>
    </row>
    <row r="22" spans="1:32" ht="15.75" customHeight="1">
      <c r="A22" s="154">
        <v>2</v>
      </c>
      <c r="B22" s="67">
        <f ca="1">+'MSG Ekipe+poj'!B81</f>
        <v>0</v>
      </c>
      <c r="C22" s="67">
        <f ca="1">+'MSG Ekipe+poj'!C81</f>
        <v>0</v>
      </c>
      <c r="D22" s="221">
        <f ca="1">+'MSG Ekipe+poj'!D81</f>
        <v>0</v>
      </c>
      <c r="E22" s="217">
        <f ca="1">+'MSG Ekipe+poj'!E81</f>
        <v>0</v>
      </c>
      <c r="F22" s="214">
        <f ca="1">+'MSG Ekipe+poj'!F81</f>
        <v>0</v>
      </c>
      <c r="G22" s="159">
        <f ca="1">+E22+F22</f>
        <v>0</v>
      </c>
      <c r="H22" s="190">
        <f ca="1">+'MSG Ekipe+poj'!H81</f>
        <v>0</v>
      </c>
      <c r="I22" s="74">
        <f ca="1">+'MSG Ekipe+poj'!I81</f>
        <v>0</v>
      </c>
      <c r="J22" s="159">
        <f ca="1">+H22+I22</f>
        <v>0</v>
      </c>
      <c r="K22" s="190">
        <f ca="1">+'MSG Ekipe+poj'!K81</f>
        <v>0</v>
      </c>
      <c r="L22" s="74">
        <f ca="1">+'MSG Ekipe+poj'!L81</f>
        <v>0</v>
      </c>
      <c r="M22" s="159">
        <f ca="1">+K22+L22</f>
        <v>0</v>
      </c>
      <c r="N22" s="190">
        <f ca="1">+'MSG Ekipe+poj'!N81</f>
        <v>0</v>
      </c>
      <c r="O22" s="74">
        <f ca="1">+'MSG Ekipe+poj'!O81</f>
        <v>0</v>
      </c>
      <c r="P22" s="159">
        <f ca="1">+N22+O22</f>
        <v>0</v>
      </c>
      <c r="Q22" s="190">
        <f ca="1">+'MSG Ekipe+poj'!Q81</f>
        <v>0</v>
      </c>
      <c r="R22" s="74">
        <f ca="1">+'MSG Ekipe+poj'!R81</f>
        <v>0</v>
      </c>
      <c r="S22" s="159">
        <f ca="1">+Q22+R22</f>
        <v>0</v>
      </c>
      <c r="T22" s="190">
        <f ca="1">+'MSG Ekipe+poj'!T81</f>
        <v>0</v>
      </c>
      <c r="U22" s="74">
        <f ca="1">+'MSG Ekipe+poj'!U81</f>
        <v>0</v>
      </c>
      <c r="V22" s="159">
        <f ca="1">+T22+U22</f>
        <v>0</v>
      </c>
      <c r="W22" s="190">
        <f ca="1">+'MSG Ekipe+poj'!I81</f>
        <v>0</v>
      </c>
      <c r="X22" s="74">
        <f ca="1">+'MSG Ekipe+poj'!J81</f>
        <v>0</v>
      </c>
      <c r="Y22" s="159">
        <f>+W22+X22</f>
        <v>0</v>
      </c>
      <c r="Z22" s="166">
        <v>102.8</v>
      </c>
      <c r="AA22" s="167">
        <v>103.7</v>
      </c>
      <c r="AB22" s="168">
        <f>SUM(Y22:AA22)-MIN(Y22:AA22)</f>
        <v>206.5</v>
      </c>
      <c r="AC22" s="97">
        <f>MAX(G22,J22,M22,P22,S22,V22)</f>
        <v>0</v>
      </c>
      <c r="AD22" s="24">
        <f>LARGE((G22,J22,M22,P22,S22,V22),2)</f>
        <v>0</v>
      </c>
      <c r="AE22" s="24">
        <f>LARGE((G22,J22,M22,P22,S22,V22),3)</f>
        <v>0</v>
      </c>
      <c r="AF22" s="24">
        <f>LARGE((G22,J22,M22,P22,S22,V22),4)</f>
        <v>0</v>
      </c>
    </row>
    <row r="23" spans="1:32" ht="15.75" hidden="1" customHeight="1">
      <c r="A23" s="154">
        <v>3</v>
      </c>
      <c r="B23" s="67">
        <f ca="1">+'MSG Ekipe+poj'!B82</f>
        <v>0</v>
      </c>
      <c r="C23" s="67" t="e">
        <f ca="1">+'MSG Ekipe+poj'!#REF!</f>
        <v>#REF!</v>
      </c>
      <c r="D23" s="221">
        <f ca="1">+'MSG Ekipe+poj'!D82</f>
        <v>0</v>
      </c>
      <c r="E23" s="217">
        <f ca="1">+'MSG Ekipe+poj'!E82</f>
        <v>0</v>
      </c>
      <c r="F23" s="214">
        <f ca="1">+'MSG Ekipe+poj'!F82</f>
        <v>0</v>
      </c>
      <c r="G23" s="159">
        <f ca="1">+E23+F23</f>
        <v>0</v>
      </c>
      <c r="H23" s="190">
        <f ca="1">+'MSG Ekipe+poj'!H82</f>
        <v>0</v>
      </c>
      <c r="I23" s="74">
        <f ca="1">+'MSG Ekipe+poj'!I82</f>
        <v>0</v>
      </c>
      <c r="J23" s="159">
        <f ca="1">+H23+I23</f>
        <v>0</v>
      </c>
      <c r="K23" s="190">
        <f ca="1">+'MSG Ekipe+poj'!K82</f>
        <v>0</v>
      </c>
      <c r="L23" s="74">
        <f ca="1">+'MSG Ekipe+poj'!L82</f>
        <v>0</v>
      </c>
      <c r="M23" s="159">
        <f ca="1">+K23+L23</f>
        <v>0</v>
      </c>
      <c r="N23" s="190">
        <f ca="1">+'MSG Ekipe+poj'!N82</f>
        <v>0</v>
      </c>
      <c r="O23" s="74">
        <f ca="1">+'MSG Ekipe+poj'!O82</f>
        <v>0</v>
      </c>
      <c r="P23" s="159">
        <f ca="1">+N23+O23</f>
        <v>0</v>
      </c>
      <c r="Q23" s="190">
        <f ca="1">+'MSG Ekipe+poj'!Q82</f>
        <v>0</v>
      </c>
      <c r="R23" s="74">
        <f ca="1">+'MSG Ekipe+poj'!R82</f>
        <v>0</v>
      </c>
      <c r="S23" s="159">
        <f ca="1">+Q23+R23</f>
        <v>0</v>
      </c>
      <c r="T23" s="190">
        <f ca="1">+'MSG Ekipe+poj'!T82</f>
        <v>0</v>
      </c>
      <c r="U23" s="74">
        <f ca="1">+'MSG Ekipe+poj'!U82</f>
        <v>0</v>
      </c>
      <c r="V23" s="159">
        <f ca="1">+T23+U23</f>
        <v>0</v>
      </c>
      <c r="W23" s="190">
        <f ca="1">+'MSG Ekipe+poj'!I82</f>
        <v>0</v>
      </c>
      <c r="X23" s="74">
        <f ca="1">+'MSG Ekipe+poj'!J82</f>
        <v>0</v>
      </c>
      <c r="Y23" s="159">
        <f>+W23+X23</f>
        <v>0</v>
      </c>
      <c r="Z23" s="166"/>
      <c r="AA23" s="167"/>
      <c r="AB23" s="168">
        <v>0</v>
      </c>
      <c r="AC23" s="97">
        <f>MAX(G23,J23,M23,P23,S23,V23)</f>
        <v>0</v>
      </c>
      <c r="AD23" s="24">
        <f>LARGE((G23,J23,M23,P23,S23,V23),2)</f>
        <v>0</v>
      </c>
      <c r="AE23" s="24">
        <f>LARGE((G23,J23,M23,P23,S23,V23),3)</f>
        <v>0</v>
      </c>
      <c r="AF23" s="24">
        <f>LARGE((G23,J23,M23,P23,S23,V23),4)</f>
        <v>0</v>
      </c>
    </row>
    <row r="26" spans="1:32" ht="16.5" thickBot="1">
      <c r="A26" s="79"/>
      <c r="B26" s="82" t="s">
        <v>44</v>
      </c>
      <c r="C26" s="79"/>
      <c r="D26" s="80"/>
      <c r="E26" s="79"/>
      <c r="F26" s="79"/>
      <c r="G26" s="81"/>
      <c r="H26" s="79"/>
      <c r="I26" s="79"/>
      <c r="J26" s="81"/>
      <c r="K26" s="79"/>
      <c r="L26" s="79"/>
      <c r="M26" s="81"/>
      <c r="N26" s="79"/>
      <c r="O26" s="79"/>
      <c r="P26" s="81"/>
      <c r="Q26" s="79"/>
      <c r="R26" s="79"/>
      <c r="S26" s="81"/>
      <c r="T26" s="79"/>
      <c r="U26" s="79"/>
      <c r="V26" s="81"/>
      <c r="W26" s="81"/>
      <c r="X26" s="81"/>
      <c r="Y26" s="49"/>
      <c r="Z26" s="49"/>
      <c r="AA26" s="49"/>
      <c r="AB26" s="49"/>
    </row>
    <row r="27" spans="1:32" ht="26.25" customHeight="1">
      <c r="A27" s="146"/>
      <c r="B27" s="145" t="s">
        <v>21</v>
      </c>
      <c r="C27" s="145" t="s">
        <v>17</v>
      </c>
      <c r="D27" s="266" t="s">
        <v>47</v>
      </c>
      <c r="E27" s="263"/>
      <c r="F27" s="264"/>
      <c r="G27" s="265"/>
      <c r="H27" s="263"/>
      <c r="I27" s="264"/>
      <c r="J27" s="265"/>
      <c r="K27" s="263"/>
      <c r="L27" s="264"/>
      <c r="M27" s="265"/>
      <c r="N27" s="263"/>
      <c r="O27" s="264"/>
      <c r="P27" s="265"/>
      <c r="Q27" s="263"/>
      <c r="R27" s="264"/>
      <c r="S27" s="265"/>
      <c r="T27" s="263"/>
      <c r="U27" s="264"/>
      <c r="V27" s="265"/>
      <c r="W27" s="260" t="s">
        <v>51</v>
      </c>
      <c r="X27" s="261"/>
      <c r="Y27" s="262"/>
      <c r="Z27" s="268" t="s">
        <v>48</v>
      </c>
      <c r="AA27" s="270" t="s">
        <v>52</v>
      </c>
      <c r="AB27" s="272" t="s">
        <v>49</v>
      </c>
      <c r="AC27" s="95" t="s">
        <v>10</v>
      </c>
      <c r="AD27" s="31"/>
      <c r="AE27" s="31"/>
      <c r="AF27" s="32"/>
    </row>
    <row r="28" spans="1:32" ht="15">
      <c r="A28" s="150"/>
      <c r="B28" s="151"/>
      <c r="C28" s="152"/>
      <c r="D28" s="267"/>
      <c r="E28" s="153" t="s">
        <v>29</v>
      </c>
      <c r="F28" s="155" t="s">
        <v>30</v>
      </c>
      <c r="G28" s="156" t="s">
        <v>31</v>
      </c>
      <c r="H28" s="153" t="s">
        <v>29</v>
      </c>
      <c r="I28" s="155" t="s">
        <v>30</v>
      </c>
      <c r="J28" s="157" t="s">
        <v>31</v>
      </c>
      <c r="K28" s="153" t="s">
        <v>29</v>
      </c>
      <c r="L28" s="155" t="s">
        <v>30</v>
      </c>
      <c r="M28" s="157" t="s">
        <v>31</v>
      </c>
      <c r="N28" s="153" t="s">
        <v>29</v>
      </c>
      <c r="O28" s="155" t="s">
        <v>30</v>
      </c>
      <c r="P28" s="157" t="s">
        <v>31</v>
      </c>
      <c r="Q28" s="153" t="s">
        <v>29</v>
      </c>
      <c r="R28" s="155" t="s">
        <v>30</v>
      </c>
      <c r="S28" s="157" t="s">
        <v>31</v>
      </c>
      <c r="T28" s="153" t="s">
        <v>29</v>
      </c>
      <c r="U28" s="155" t="s">
        <v>30</v>
      </c>
      <c r="V28" s="157" t="s">
        <v>31</v>
      </c>
      <c r="W28" s="153" t="s">
        <v>29</v>
      </c>
      <c r="X28" s="155" t="s">
        <v>30</v>
      </c>
      <c r="Y28" s="157" t="s">
        <v>31</v>
      </c>
      <c r="Z28" s="269"/>
      <c r="AA28" s="271"/>
      <c r="AB28" s="273"/>
      <c r="AC28" s="96" t="s">
        <v>6</v>
      </c>
      <c r="AD28" s="34" t="s">
        <v>7</v>
      </c>
      <c r="AE28" s="34" t="s">
        <v>8</v>
      </c>
      <c r="AF28" s="35" t="s">
        <v>9</v>
      </c>
    </row>
    <row r="29" spans="1:32" ht="15.75">
      <c r="A29" s="154">
        <v>1</v>
      </c>
      <c r="B29" s="67">
        <f ca="1">'MSG Ekipe+poj'!B39</f>
        <v>0</v>
      </c>
      <c r="C29" s="67">
        <f ca="1">'MSG Ekipe+poj'!C39</f>
        <v>0</v>
      </c>
      <c r="D29" s="99">
        <f ca="1">'MSG Ekipe+poj'!D39</f>
        <v>0</v>
      </c>
      <c r="E29" s="92">
        <f ca="1">+'MSG Ekipe+poj'!E39</f>
        <v>0</v>
      </c>
      <c r="F29" s="74">
        <f ca="1">+'MSG Ekipe+poj'!F39</f>
        <v>0</v>
      </c>
      <c r="G29" s="159">
        <f t="shared" ref="G29:G51" si="9">+E29+F29</f>
        <v>0</v>
      </c>
      <c r="H29" s="92">
        <f ca="1">+'MSG Ekipe+poj'!H39</f>
        <v>0</v>
      </c>
      <c r="I29" s="74">
        <f ca="1">+'MSG Ekipe+poj'!I39</f>
        <v>0</v>
      </c>
      <c r="J29" s="159">
        <f t="shared" ref="J29:J51" si="10">+H29+I29</f>
        <v>0</v>
      </c>
      <c r="K29" s="92">
        <f ca="1">+'MSG Ekipe+poj'!K39</f>
        <v>0</v>
      </c>
      <c r="L29" s="74">
        <f ca="1">+'MSG Ekipe+poj'!L39</f>
        <v>0</v>
      </c>
      <c r="M29" s="159">
        <f t="shared" ref="M29:M51" si="11">+K29+L29</f>
        <v>0</v>
      </c>
      <c r="N29" s="92">
        <f ca="1">+'MSG Ekipe+poj'!N39</f>
        <v>0</v>
      </c>
      <c r="O29" s="74">
        <f ca="1">+'MSG Ekipe+poj'!O39</f>
        <v>0</v>
      </c>
      <c r="P29" s="159">
        <f t="shared" ref="P29:P51" si="12">+N29+O29</f>
        <v>0</v>
      </c>
      <c r="Q29" s="92">
        <f ca="1">+'MSG Ekipe+poj'!Q39</f>
        <v>0</v>
      </c>
      <c r="R29" s="74">
        <f ca="1">+'MSG Ekipe+poj'!R39</f>
        <v>0</v>
      </c>
      <c r="S29" s="159">
        <f t="shared" ref="S29:S51" si="13">+Q29+R29</f>
        <v>0</v>
      </c>
      <c r="T29" s="92">
        <f ca="1">+'MSG Ekipe+poj'!T39</f>
        <v>0</v>
      </c>
      <c r="U29" s="74">
        <f ca="1">+'MSG Ekipe+poj'!U39</f>
        <v>0</v>
      </c>
      <c r="V29" s="159">
        <f t="shared" ref="V29:V51" si="14">+T29+U29</f>
        <v>0</v>
      </c>
      <c r="W29" s="92">
        <f ca="1">+'MSG Ekipe+poj'!W39</f>
        <v>0</v>
      </c>
      <c r="X29" s="74">
        <f ca="1">+'MSG Ekipe+poj'!X39</f>
        <v>0</v>
      </c>
      <c r="Y29" s="159">
        <f t="shared" ref="Y29:Y51" si="15">+W29+X29</f>
        <v>0</v>
      </c>
      <c r="Z29" s="172">
        <v>114.6</v>
      </c>
      <c r="AA29" s="173">
        <v>117</v>
      </c>
      <c r="AB29" s="174">
        <f t="shared" ref="AB29:AB51" si="16">SUM(Y29:AA29)-MIN(Y29:AA29)</f>
        <v>231.6</v>
      </c>
      <c r="AC29" s="97">
        <f>MAX(G29,J29,M29,P29,S29,V29)</f>
        <v>0</v>
      </c>
      <c r="AD29" s="24">
        <f>LARGE((G29,J29,M29,P29,S29,V29),2)</f>
        <v>0</v>
      </c>
      <c r="AE29" s="24">
        <f>LARGE((G29,J29,M29,P29,S29,V29),3)</f>
        <v>0</v>
      </c>
      <c r="AF29" s="24">
        <f>LARGE((G29,J29,M29,P29,S29,V29),4)</f>
        <v>0</v>
      </c>
    </row>
    <row r="30" spans="1:32" ht="15.75">
      <c r="A30" s="154">
        <v>2</v>
      </c>
      <c r="B30" s="67" t="str">
        <f ca="1">+'MSG Ekipe+poj'!B75</f>
        <v>Erceg Matej</v>
      </c>
      <c r="C30" s="67" t="str">
        <f ca="1">+'MSG Ekipe+poj'!D75</f>
        <v>2003.</v>
      </c>
      <c r="D30" s="67" t="str">
        <f ca="1">+'MSG Ekipe+poj'!C75</f>
        <v>GK Dišpet</v>
      </c>
      <c r="E30" s="216">
        <f ca="1">+'MSG Ekipe+poj'!E75</f>
        <v>10</v>
      </c>
      <c r="F30" s="214">
        <f ca="1">+'MSG Ekipe+poj'!F75</f>
        <v>9.3000000000000007</v>
      </c>
      <c r="G30" s="159">
        <f t="shared" si="9"/>
        <v>19.3</v>
      </c>
      <c r="H30" s="216">
        <f ca="1">+'MSG Ekipe+poj'!H75</f>
        <v>10</v>
      </c>
      <c r="I30" s="214">
        <f ca="1">+'MSG Ekipe+poj'!I75</f>
        <v>8.3000000000000007</v>
      </c>
      <c r="J30" s="159">
        <f t="shared" si="10"/>
        <v>18.3</v>
      </c>
      <c r="K30" s="216">
        <f ca="1">+'MSG Ekipe+poj'!K75</f>
        <v>10</v>
      </c>
      <c r="L30" s="214">
        <f ca="1">+'MSG Ekipe+poj'!L75</f>
        <v>8.1</v>
      </c>
      <c r="M30" s="159">
        <f t="shared" si="11"/>
        <v>18.100000000000001</v>
      </c>
      <c r="N30" s="216">
        <f ca="1">+'MSG Ekipe+poj'!N75</f>
        <v>10</v>
      </c>
      <c r="O30" s="214">
        <f ca="1">+'MSG Ekipe+poj'!O75</f>
        <v>8</v>
      </c>
      <c r="P30" s="159">
        <f t="shared" si="12"/>
        <v>18</v>
      </c>
      <c r="Q30" s="216">
        <f ca="1">+'MSG Ekipe+poj'!Q75</f>
        <v>10</v>
      </c>
      <c r="R30" s="214">
        <f ca="1">+'MSG Ekipe+poj'!R75</f>
        <v>9.3000000000000007</v>
      </c>
      <c r="S30" s="159">
        <f t="shared" si="13"/>
        <v>19.3</v>
      </c>
      <c r="T30" s="216">
        <f ca="1">+'MSG Ekipe+poj'!T75</f>
        <v>10</v>
      </c>
      <c r="U30" s="214">
        <f ca="1">+'MSG Ekipe+poj'!U75</f>
        <v>8.4</v>
      </c>
      <c r="V30" s="159">
        <f t="shared" si="14"/>
        <v>18.399999999999999</v>
      </c>
      <c r="W30" s="216">
        <f ca="1">+'MSG Ekipe+poj'!W75</f>
        <v>60</v>
      </c>
      <c r="X30" s="214">
        <f ca="1">+'MSG Ekipe+poj'!X75</f>
        <v>51.4</v>
      </c>
      <c r="Y30" s="159">
        <f t="shared" si="15"/>
        <v>111.4</v>
      </c>
      <c r="Z30" s="166">
        <v>116.6</v>
      </c>
      <c r="AA30" s="167">
        <v>117.2</v>
      </c>
      <c r="AB30" s="168">
        <f t="shared" si="16"/>
        <v>233.79999999999998</v>
      </c>
      <c r="AC30" s="97">
        <f>MAX(G30,J30,M30,P30,S30,V30)</f>
        <v>19.3</v>
      </c>
      <c r="AD30" s="24">
        <f>LARGE((G30,J30,M30,P30,S30,V30),2)</f>
        <v>19.3</v>
      </c>
      <c r="AE30" s="24">
        <f>LARGE((G30,J30,M30,P30,S30,V30),3)</f>
        <v>18.399999999999999</v>
      </c>
      <c r="AF30" s="24">
        <f>LARGE((G30,J30,M30,P30,S30,V30),4)</f>
        <v>18.3</v>
      </c>
    </row>
    <row r="31" spans="1:32" ht="15.75">
      <c r="A31" s="154">
        <v>3</v>
      </c>
      <c r="B31" s="67" t="str">
        <f ca="1">+'MSG Ekipe+poj'!B31</f>
        <v>Jukić Tomislav</v>
      </c>
      <c r="C31" s="67" t="str">
        <f ca="1">+'MSG Ekipe+poj'!C31</f>
        <v>GK Salto Solin</v>
      </c>
      <c r="D31" s="99" t="str">
        <f ca="1">+'MSG Ekipe+poj'!D31</f>
        <v>1999.</v>
      </c>
      <c r="E31" s="92">
        <f ca="1">+'MSG Ekipe+poj'!E31</f>
        <v>9</v>
      </c>
      <c r="F31" s="74">
        <f ca="1">+'MSG Ekipe+poj'!F31</f>
        <v>8.5</v>
      </c>
      <c r="G31" s="159">
        <f t="shared" si="9"/>
        <v>17.5</v>
      </c>
      <c r="H31" s="92">
        <f ca="1">+'MSG Ekipe+poj'!H31</f>
        <v>10</v>
      </c>
      <c r="I31" s="74">
        <f ca="1">+'MSG Ekipe+poj'!I31</f>
        <v>8.8000000000000007</v>
      </c>
      <c r="J31" s="159">
        <f t="shared" si="10"/>
        <v>18.8</v>
      </c>
      <c r="K31" s="92">
        <f ca="1">+'MSG Ekipe+poj'!K31</f>
        <v>9</v>
      </c>
      <c r="L31" s="74">
        <f ca="1">+'MSG Ekipe+poj'!L31</f>
        <v>7.7</v>
      </c>
      <c r="M31" s="159">
        <f t="shared" si="11"/>
        <v>16.7</v>
      </c>
      <c r="N31" s="92">
        <f ca="1">+'MSG Ekipe+poj'!N31</f>
        <v>10</v>
      </c>
      <c r="O31" s="74">
        <f ca="1">+'MSG Ekipe+poj'!O31</f>
        <v>9.6</v>
      </c>
      <c r="P31" s="159">
        <f t="shared" si="12"/>
        <v>19.600000000000001</v>
      </c>
      <c r="Q31" s="92">
        <f ca="1">+'MSG Ekipe+poj'!Q31</f>
        <v>8</v>
      </c>
      <c r="R31" s="74">
        <f ca="1">+'MSG Ekipe+poj'!R31</f>
        <v>7.6</v>
      </c>
      <c r="S31" s="159">
        <f t="shared" si="13"/>
        <v>15.6</v>
      </c>
      <c r="T31" s="92">
        <f ca="1">+'MSG Ekipe+poj'!T31</f>
        <v>8</v>
      </c>
      <c r="U31" s="74">
        <f ca="1">+'MSG Ekipe+poj'!U31</f>
        <v>8</v>
      </c>
      <c r="V31" s="159">
        <f t="shared" si="14"/>
        <v>16</v>
      </c>
      <c r="W31" s="92">
        <f ca="1">+'MSG Ekipe+poj'!W31</f>
        <v>54</v>
      </c>
      <c r="X31" s="74">
        <f ca="1">+'MSG Ekipe+poj'!X31</f>
        <v>50.2</v>
      </c>
      <c r="Y31" s="159">
        <f t="shared" si="15"/>
        <v>104.2</v>
      </c>
      <c r="Z31" s="166">
        <v>115.3</v>
      </c>
      <c r="AA31" s="167">
        <v>115.6</v>
      </c>
      <c r="AB31" s="168">
        <f t="shared" si="16"/>
        <v>230.90000000000003</v>
      </c>
      <c r="AC31" s="97">
        <f>MAX(G31,J31,M31,P31,S31,V31)</f>
        <v>19.600000000000001</v>
      </c>
      <c r="AD31" s="24">
        <f>LARGE((G31,J31,M31,P31,S31,V31),2)</f>
        <v>18.8</v>
      </c>
      <c r="AE31" s="24">
        <f>LARGE((G31,J31,M31,P31,S31,V31),3)</f>
        <v>17.5</v>
      </c>
      <c r="AF31" s="24">
        <f>LARGE((G31,J31,M31,P31,S31,V31),4)</f>
        <v>16.7</v>
      </c>
    </row>
    <row r="32" spans="1:32" ht="15.75">
      <c r="A32" s="154">
        <v>4</v>
      </c>
      <c r="B32" s="67" t="str">
        <f ca="1">+'MSG Ekipe+poj'!B24</f>
        <v>Bajlo Danijel</v>
      </c>
      <c r="C32" s="67" t="str">
        <f ca="1">+'MSG Ekipe+poj'!C24</f>
        <v>GK Salto Zadar</v>
      </c>
      <c r="D32" s="99" t="str">
        <f ca="1">+'MSG Ekipe+poj'!D24</f>
        <v>1998.</v>
      </c>
      <c r="E32" s="92">
        <f ca="1">+'MSG Ekipe+poj'!E24</f>
        <v>10</v>
      </c>
      <c r="F32" s="74">
        <f ca="1">+'MSG Ekipe+poj'!F24</f>
        <v>8.6999999999999993</v>
      </c>
      <c r="G32" s="159">
        <f t="shared" si="9"/>
        <v>18.7</v>
      </c>
      <c r="H32" s="92">
        <f ca="1">+'MSG Ekipe+poj'!H24</f>
        <v>7</v>
      </c>
      <c r="I32" s="74">
        <f ca="1">+'MSG Ekipe+poj'!I24</f>
        <v>8</v>
      </c>
      <c r="J32" s="159">
        <f t="shared" si="10"/>
        <v>15</v>
      </c>
      <c r="K32" s="92">
        <f ca="1">+'MSG Ekipe+poj'!K24</f>
        <v>9</v>
      </c>
      <c r="L32" s="74">
        <f ca="1">+'MSG Ekipe+poj'!L24</f>
        <v>7.6</v>
      </c>
      <c r="M32" s="159">
        <f t="shared" si="11"/>
        <v>16.600000000000001</v>
      </c>
      <c r="N32" s="92">
        <f ca="1">+'MSG Ekipe+poj'!N24</f>
        <v>10</v>
      </c>
      <c r="O32" s="74">
        <f ca="1">+'MSG Ekipe+poj'!O24</f>
        <v>9.5</v>
      </c>
      <c r="P32" s="159">
        <f t="shared" si="12"/>
        <v>19.5</v>
      </c>
      <c r="Q32" s="92">
        <f ca="1">+'MSG Ekipe+poj'!Q24</f>
        <v>9</v>
      </c>
      <c r="R32" s="74">
        <f ca="1">+'MSG Ekipe+poj'!R24</f>
        <v>8.6999999999999993</v>
      </c>
      <c r="S32" s="159">
        <f t="shared" si="13"/>
        <v>17.7</v>
      </c>
      <c r="T32" s="92">
        <f ca="1">+'MSG Ekipe+poj'!T24</f>
        <v>8</v>
      </c>
      <c r="U32" s="74">
        <f ca="1">+'MSG Ekipe+poj'!U24</f>
        <v>5.8</v>
      </c>
      <c r="V32" s="159">
        <f t="shared" si="14"/>
        <v>13.8</v>
      </c>
      <c r="W32" s="92">
        <f ca="1">+'MSG Ekipe+poj'!W24</f>
        <v>53</v>
      </c>
      <c r="X32" s="74">
        <f ca="1">+'MSG Ekipe+poj'!X24</f>
        <v>48.3</v>
      </c>
      <c r="Y32" s="159">
        <f t="shared" si="15"/>
        <v>101.3</v>
      </c>
      <c r="Z32" s="166">
        <v>117</v>
      </c>
      <c r="AA32" s="167">
        <v>117.4</v>
      </c>
      <c r="AB32" s="168">
        <f t="shared" si="16"/>
        <v>234.40000000000003</v>
      </c>
      <c r="AC32" s="97">
        <f>MAX(G32,J32,M32,P32,S32,V32)</f>
        <v>19.5</v>
      </c>
      <c r="AD32" s="24">
        <f>LARGE((G32,J32,M32,P32,S32,V32),2)</f>
        <v>18.7</v>
      </c>
      <c r="AE32" s="24">
        <f>LARGE((G32,J32,M32,P32,S32,V32),3)</f>
        <v>17.7</v>
      </c>
      <c r="AF32" s="24">
        <f>LARGE((G32,J32,M32,P32,S32,V32),4)</f>
        <v>16.600000000000001</v>
      </c>
    </row>
    <row r="33" spans="1:32" ht="15.75">
      <c r="A33" s="154">
        <v>5</v>
      </c>
      <c r="B33" s="67">
        <f ca="1">+'MSG Ekipe+poj'!B36</f>
        <v>0</v>
      </c>
      <c r="C33" s="67" t="str">
        <f ca="1">+'MSG Ekipe+poj'!C36</f>
        <v>GK Salto Solin</v>
      </c>
      <c r="D33" s="99">
        <f ca="1">+'MSG Ekipe+poj'!D36</f>
        <v>0</v>
      </c>
      <c r="E33" s="92">
        <f ca="1">+'MSG Ekipe+poj'!E36</f>
        <v>0</v>
      </c>
      <c r="F33" s="74">
        <f ca="1">+'MSG Ekipe+poj'!F36</f>
        <v>0</v>
      </c>
      <c r="G33" s="159">
        <f t="shared" si="9"/>
        <v>0</v>
      </c>
      <c r="H33" s="92">
        <f ca="1">+'MSG Ekipe+poj'!H36</f>
        <v>0</v>
      </c>
      <c r="I33" s="74">
        <f ca="1">+'MSG Ekipe+poj'!I36</f>
        <v>0</v>
      </c>
      <c r="J33" s="159">
        <f t="shared" si="10"/>
        <v>0</v>
      </c>
      <c r="K33" s="92">
        <f ca="1">+'MSG Ekipe+poj'!K36</f>
        <v>0</v>
      </c>
      <c r="L33" s="74">
        <f ca="1">+'MSG Ekipe+poj'!L36</f>
        <v>0</v>
      </c>
      <c r="M33" s="159">
        <f t="shared" si="11"/>
        <v>0</v>
      </c>
      <c r="N33" s="92">
        <f ca="1">+'MSG Ekipe+poj'!N36</f>
        <v>0</v>
      </c>
      <c r="O33" s="74">
        <f ca="1">+'MSG Ekipe+poj'!O36</f>
        <v>0</v>
      </c>
      <c r="P33" s="159">
        <f t="shared" si="12"/>
        <v>0</v>
      </c>
      <c r="Q33" s="92">
        <f ca="1">+'MSG Ekipe+poj'!Q36</f>
        <v>0</v>
      </c>
      <c r="R33" s="74">
        <f ca="1">+'MSG Ekipe+poj'!R36</f>
        <v>0</v>
      </c>
      <c r="S33" s="159">
        <f t="shared" si="13"/>
        <v>0</v>
      </c>
      <c r="T33" s="92">
        <f ca="1">+'MSG Ekipe+poj'!T36</f>
        <v>0</v>
      </c>
      <c r="U33" s="74">
        <f ca="1">+'MSG Ekipe+poj'!U36</f>
        <v>0</v>
      </c>
      <c r="V33" s="159">
        <f t="shared" si="14"/>
        <v>0</v>
      </c>
      <c r="W33" s="92">
        <f ca="1">+'MSG Ekipe+poj'!W36</f>
        <v>0</v>
      </c>
      <c r="X33" s="74">
        <f ca="1">+'MSG Ekipe+poj'!X36</f>
        <v>0</v>
      </c>
      <c r="Y33" s="159">
        <f t="shared" si="15"/>
        <v>0</v>
      </c>
      <c r="Z33" s="166">
        <v>110.6</v>
      </c>
      <c r="AA33" s="167">
        <v>115.1</v>
      </c>
      <c r="AB33" s="168">
        <f t="shared" si="16"/>
        <v>225.7</v>
      </c>
      <c r="AC33" s="97">
        <f>MAX(G33,J33,M33,P33,S33,V33)</f>
        <v>0</v>
      </c>
      <c r="AD33" s="24">
        <f>LARGE((G33,J33,M33,P33,S33,V33),2)</f>
        <v>0</v>
      </c>
      <c r="AE33" s="24">
        <f>LARGE((G33,J33,M33,P33,S33,V33),3)</f>
        <v>0</v>
      </c>
      <c r="AF33" s="24">
        <f>LARGE((G33,J33,M33,P33,S33,V33),4)</f>
        <v>0</v>
      </c>
    </row>
    <row r="34" spans="1:32" ht="15.75">
      <c r="A34" s="154">
        <v>6</v>
      </c>
      <c r="B34" s="67">
        <f ca="1">+'MSG Ekipe+poj'!B76</f>
        <v>0</v>
      </c>
      <c r="C34" s="67">
        <f ca="1">+'MSG Ekipe+poj'!C76</f>
        <v>0</v>
      </c>
      <c r="D34" s="67">
        <f ca="1">+'MSG Ekipe+poj'!D76</f>
        <v>0</v>
      </c>
      <c r="E34" s="216">
        <f ca="1">+'MSG Ekipe+poj'!E76</f>
        <v>0</v>
      </c>
      <c r="F34" s="214">
        <f ca="1">+'MSG Ekipe+poj'!F76</f>
        <v>0</v>
      </c>
      <c r="G34" s="159">
        <f t="shared" si="9"/>
        <v>0</v>
      </c>
      <c r="H34" s="216">
        <f ca="1">+'MSG Ekipe+poj'!H76</f>
        <v>0</v>
      </c>
      <c r="I34" s="214">
        <f ca="1">+'MSG Ekipe+poj'!I76</f>
        <v>0</v>
      </c>
      <c r="J34" s="159">
        <f t="shared" si="10"/>
        <v>0</v>
      </c>
      <c r="K34" s="216">
        <f ca="1">+'MSG Ekipe+poj'!K76</f>
        <v>0</v>
      </c>
      <c r="L34" s="214">
        <f ca="1">+'MSG Ekipe+poj'!L76</f>
        <v>0</v>
      </c>
      <c r="M34" s="159">
        <f t="shared" si="11"/>
        <v>0</v>
      </c>
      <c r="N34" s="216">
        <f ca="1">+'MSG Ekipe+poj'!N76</f>
        <v>0</v>
      </c>
      <c r="O34" s="214">
        <f ca="1">+'MSG Ekipe+poj'!O76</f>
        <v>0</v>
      </c>
      <c r="P34" s="159">
        <f t="shared" si="12"/>
        <v>0</v>
      </c>
      <c r="Q34" s="216">
        <f ca="1">+'MSG Ekipe+poj'!Q76</f>
        <v>0</v>
      </c>
      <c r="R34" s="214">
        <f ca="1">+'MSG Ekipe+poj'!R76</f>
        <v>0</v>
      </c>
      <c r="S34" s="159">
        <f t="shared" si="13"/>
        <v>0</v>
      </c>
      <c r="T34" s="216">
        <f ca="1">+'MSG Ekipe+poj'!T76</f>
        <v>0</v>
      </c>
      <c r="U34" s="214">
        <f ca="1">+'MSG Ekipe+poj'!U76</f>
        <v>0</v>
      </c>
      <c r="V34" s="159">
        <f t="shared" si="14"/>
        <v>0</v>
      </c>
      <c r="W34" s="216">
        <f ca="1">+'MSG Ekipe+poj'!W76</f>
        <v>0</v>
      </c>
      <c r="X34" s="214">
        <f ca="1">+'MSG Ekipe+poj'!X76</f>
        <v>0</v>
      </c>
      <c r="Y34" s="159">
        <f t="shared" si="15"/>
        <v>0</v>
      </c>
      <c r="Z34" s="166">
        <v>115.1</v>
      </c>
      <c r="AA34" s="167">
        <v>116.1</v>
      </c>
      <c r="AB34" s="168">
        <f t="shared" si="16"/>
        <v>231.2</v>
      </c>
      <c r="AC34" s="97">
        <f t="shared" ref="AC34:AC48" si="17">MAX(G34,J34,M34,P34,S34,V34)</f>
        <v>0</v>
      </c>
      <c r="AD34" s="24">
        <f>LARGE((G34,J34,M34,P34,S34,V34),2)</f>
        <v>0</v>
      </c>
      <c r="AE34" s="24">
        <f>LARGE((G34,J34,M34,P34,S34,V34),3)</f>
        <v>0</v>
      </c>
      <c r="AF34" s="24">
        <f>LARGE((G34,J34,M34,P34,S34,V34),4)</f>
        <v>0</v>
      </c>
    </row>
    <row r="35" spans="1:32" ht="15.75">
      <c r="A35" s="154">
        <v>7</v>
      </c>
      <c r="B35" s="67">
        <f ca="1">'MSG Ekipe+poj'!B43</f>
        <v>0</v>
      </c>
      <c r="C35" s="67">
        <f ca="1">'MSG Ekipe+poj'!C43</f>
        <v>0</v>
      </c>
      <c r="D35" s="99">
        <f ca="1">'MSG Ekipe+poj'!D43</f>
        <v>0</v>
      </c>
      <c r="E35" s="92">
        <f ca="1">+'MSG Ekipe+poj'!E43</f>
        <v>0</v>
      </c>
      <c r="F35" s="74">
        <f ca="1">+'MSG Ekipe+poj'!F43</f>
        <v>0</v>
      </c>
      <c r="G35" s="159">
        <f t="shared" si="9"/>
        <v>0</v>
      </c>
      <c r="H35" s="92">
        <f ca="1">+'MSG Ekipe+poj'!H43</f>
        <v>0</v>
      </c>
      <c r="I35" s="74">
        <f ca="1">+'MSG Ekipe+poj'!I43</f>
        <v>0</v>
      </c>
      <c r="J35" s="159">
        <f t="shared" si="10"/>
        <v>0</v>
      </c>
      <c r="K35" s="92">
        <f ca="1">+'MSG Ekipe+poj'!K43</f>
        <v>0</v>
      </c>
      <c r="L35" s="74">
        <f ca="1">+'MSG Ekipe+poj'!L43</f>
        <v>0</v>
      </c>
      <c r="M35" s="159">
        <f t="shared" si="11"/>
        <v>0</v>
      </c>
      <c r="N35" s="92">
        <f ca="1">+'MSG Ekipe+poj'!N43</f>
        <v>0</v>
      </c>
      <c r="O35" s="74">
        <f ca="1">+'MSG Ekipe+poj'!O43</f>
        <v>0</v>
      </c>
      <c r="P35" s="159">
        <f t="shared" si="12"/>
        <v>0</v>
      </c>
      <c r="Q35" s="92">
        <f ca="1">+'MSG Ekipe+poj'!Q43</f>
        <v>0</v>
      </c>
      <c r="R35" s="74">
        <f ca="1">+'MSG Ekipe+poj'!R43</f>
        <v>0</v>
      </c>
      <c r="S35" s="159">
        <f t="shared" si="13"/>
        <v>0</v>
      </c>
      <c r="T35" s="92">
        <f ca="1">+'MSG Ekipe+poj'!T43</f>
        <v>0</v>
      </c>
      <c r="U35" s="74">
        <f ca="1">+'MSG Ekipe+poj'!U43</f>
        <v>0</v>
      </c>
      <c r="V35" s="159">
        <f t="shared" si="14"/>
        <v>0</v>
      </c>
      <c r="W35" s="92">
        <f ca="1">+'MSG Ekipe+poj'!W43</f>
        <v>0</v>
      </c>
      <c r="X35" s="74">
        <f ca="1">+'MSG Ekipe+poj'!X43</f>
        <v>0</v>
      </c>
      <c r="Y35" s="159">
        <f t="shared" si="15"/>
        <v>0</v>
      </c>
      <c r="Z35" s="166">
        <v>0</v>
      </c>
      <c r="AA35" s="167">
        <v>111</v>
      </c>
      <c r="AB35" s="168">
        <f t="shared" si="16"/>
        <v>111</v>
      </c>
      <c r="AC35" s="97">
        <f t="shared" si="17"/>
        <v>0</v>
      </c>
      <c r="AD35" s="24">
        <f>LARGE((G35,J35,M35,P35,S35,V35),2)</f>
        <v>0</v>
      </c>
      <c r="AE35" s="24">
        <f>LARGE((G35,J35,M35,P35,S35,V35),3)</f>
        <v>0</v>
      </c>
      <c r="AF35" s="24">
        <f>LARGE((G35,J35,M35,P35,S35,V35),4)</f>
        <v>0</v>
      </c>
    </row>
    <row r="36" spans="1:32" ht="15.75">
      <c r="A36" s="154">
        <v>8</v>
      </c>
      <c r="B36" s="67" t="str">
        <f ca="1">+'MSG Ekipe+poj'!B25</f>
        <v>Knežević Hrvoje</v>
      </c>
      <c r="C36" s="67" t="str">
        <f ca="1">+'MSG Ekipe+poj'!C25</f>
        <v>GK Salto Zadar</v>
      </c>
      <c r="D36" s="218" t="str">
        <f ca="1">+'MSG Ekipe+poj'!D25</f>
        <v>1998.</v>
      </c>
      <c r="E36" s="94">
        <f ca="1">+'MSG Ekipe+poj'!E25</f>
        <v>10</v>
      </c>
      <c r="F36" s="74">
        <f ca="1">+'MSG Ekipe+poj'!F25</f>
        <v>8.6</v>
      </c>
      <c r="G36" s="159">
        <f t="shared" si="9"/>
        <v>18.600000000000001</v>
      </c>
      <c r="H36" s="74">
        <f ca="1">+'MSG Ekipe+poj'!H25</f>
        <v>7</v>
      </c>
      <c r="I36" s="74">
        <f ca="1">+'MSG Ekipe+poj'!I25</f>
        <v>8.4</v>
      </c>
      <c r="J36" s="159">
        <f t="shared" si="10"/>
        <v>15.4</v>
      </c>
      <c r="K36" s="74">
        <f ca="1">+'MSG Ekipe+poj'!K25</f>
        <v>10</v>
      </c>
      <c r="L36" s="74">
        <f ca="1">+'MSG Ekipe+poj'!L25</f>
        <v>7.2</v>
      </c>
      <c r="M36" s="159">
        <f t="shared" si="11"/>
        <v>17.2</v>
      </c>
      <c r="N36" s="74">
        <f ca="1">+'MSG Ekipe+poj'!N25</f>
        <v>10</v>
      </c>
      <c r="O36" s="74">
        <f ca="1">+'MSG Ekipe+poj'!O25</f>
        <v>9</v>
      </c>
      <c r="P36" s="159">
        <f t="shared" si="12"/>
        <v>19</v>
      </c>
      <c r="Q36" s="74">
        <f ca="1">+'MSG Ekipe+poj'!Q25</f>
        <v>8</v>
      </c>
      <c r="R36" s="74">
        <f ca="1">+'MSG Ekipe+poj'!R25</f>
        <v>8.5</v>
      </c>
      <c r="S36" s="159">
        <f t="shared" si="13"/>
        <v>16.5</v>
      </c>
      <c r="T36" s="74">
        <f ca="1">+'MSG Ekipe+poj'!T25</f>
        <v>6</v>
      </c>
      <c r="U36" s="74">
        <f ca="1">+'MSG Ekipe+poj'!U25</f>
        <v>6.8</v>
      </c>
      <c r="V36" s="159">
        <f t="shared" si="14"/>
        <v>12.8</v>
      </c>
      <c r="W36" s="74">
        <f ca="1">+'MSG Ekipe+poj'!W25</f>
        <v>51</v>
      </c>
      <c r="X36" s="74">
        <f ca="1">+'MSG Ekipe+poj'!X25</f>
        <v>48.5</v>
      </c>
      <c r="Y36" s="159">
        <f t="shared" si="15"/>
        <v>99.5</v>
      </c>
      <c r="Z36" s="166">
        <v>114.9</v>
      </c>
      <c r="AA36" s="167">
        <v>114.6</v>
      </c>
      <c r="AB36" s="168">
        <f t="shared" si="16"/>
        <v>229.5</v>
      </c>
      <c r="AC36" s="97">
        <f t="shared" si="17"/>
        <v>19</v>
      </c>
      <c r="AD36" s="24">
        <f>LARGE((G36,J36,M36,P36,S36,V36),2)</f>
        <v>18.600000000000001</v>
      </c>
      <c r="AE36" s="24">
        <f>LARGE((G36,J36,M36,P36,S36,V36),3)</f>
        <v>17.2</v>
      </c>
      <c r="AF36" s="24">
        <f>LARGE((G36,J36,M36,P36,S36,V36),4)</f>
        <v>16.5</v>
      </c>
    </row>
    <row r="37" spans="1:32" ht="15.75">
      <c r="A37" s="154">
        <v>9</v>
      </c>
      <c r="B37" s="67" t="str">
        <f ca="1">+'MSG Ekipe+poj'!B23</f>
        <v>Skroće Marino</v>
      </c>
      <c r="C37" s="67" t="str">
        <f ca="1">+'MSG Ekipe+poj'!C23</f>
        <v>GK Salto Zadar</v>
      </c>
      <c r="D37" s="218" t="str">
        <f ca="1">+'MSG Ekipe+poj'!D23</f>
        <v>1999.</v>
      </c>
      <c r="E37" s="94">
        <f ca="1">+'MSG Ekipe+poj'!E23</f>
        <v>10</v>
      </c>
      <c r="F37" s="74">
        <f ca="1">+'MSG Ekipe+poj'!F23</f>
        <v>9.1</v>
      </c>
      <c r="G37" s="159">
        <f t="shared" si="9"/>
        <v>19.100000000000001</v>
      </c>
      <c r="H37" s="74">
        <f ca="1">+'MSG Ekipe+poj'!H23</f>
        <v>9</v>
      </c>
      <c r="I37" s="74">
        <f ca="1">+'MSG Ekipe+poj'!I23</f>
        <v>7</v>
      </c>
      <c r="J37" s="159">
        <f t="shared" si="10"/>
        <v>16</v>
      </c>
      <c r="K37" s="74">
        <f ca="1">+'MSG Ekipe+poj'!K23</f>
        <v>10</v>
      </c>
      <c r="L37" s="74">
        <f ca="1">+'MSG Ekipe+poj'!L23</f>
        <v>8.5500000000000007</v>
      </c>
      <c r="M37" s="159">
        <f t="shared" si="11"/>
        <v>18.55</v>
      </c>
      <c r="N37" s="74">
        <f ca="1">+'MSG Ekipe+poj'!N23</f>
        <v>10</v>
      </c>
      <c r="O37" s="74">
        <f ca="1">+'MSG Ekipe+poj'!O23</f>
        <v>9.8000000000000007</v>
      </c>
      <c r="P37" s="159">
        <f t="shared" si="12"/>
        <v>19.8</v>
      </c>
      <c r="Q37" s="74">
        <f ca="1">+'MSG Ekipe+poj'!Q23</f>
        <v>10</v>
      </c>
      <c r="R37" s="74">
        <f ca="1">+'MSG Ekipe+poj'!R23</f>
        <v>8</v>
      </c>
      <c r="S37" s="159">
        <f t="shared" si="13"/>
        <v>18</v>
      </c>
      <c r="T37" s="74">
        <f ca="1">+'MSG Ekipe+poj'!T23</f>
        <v>9</v>
      </c>
      <c r="U37" s="74">
        <f ca="1">+'MSG Ekipe+poj'!U23</f>
        <v>8.1999999999999993</v>
      </c>
      <c r="V37" s="159">
        <f t="shared" si="14"/>
        <v>17.2</v>
      </c>
      <c r="W37" s="74">
        <f ca="1">+'MSG Ekipe+poj'!W23</f>
        <v>58</v>
      </c>
      <c r="X37" s="74">
        <f ca="1">+'MSG Ekipe+poj'!X23</f>
        <v>50.650000000000006</v>
      </c>
      <c r="Y37" s="159">
        <f t="shared" si="15"/>
        <v>108.65</v>
      </c>
      <c r="Z37" s="166">
        <v>117.9</v>
      </c>
      <c r="AA37" s="167">
        <v>117.8</v>
      </c>
      <c r="AB37" s="168">
        <f t="shared" si="16"/>
        <v>235.70000000000002</v>
      </c>
      <c r="AC37" s="97">
        <f t="shared" si="17"/>
        <v>19.8</v>
      </c>
      <c r="AD37" s="24">
        <f>LARGE((G37,J37,M37,P37,S37,V37),2)</f>
        <v>19.100000000000001</v>
      </c>
      <c r="AE37" s="24">
        <f>LARGE((G37,J37,M37,P37,S37,V37),3)</f>
        <v>18.55</v>
      </c>
      <c r="AF37" s="24">
        <f>LARGE((G37,J37,M37,P37,S37,V37),4)</f>
        <v>18</v>
      </c>
    </row>
    <row r="38" spans="1:32" ht="15.75">
      <c r="A38" s="154">
        <v>10</v>
      </c>
      <c r="B38" s="67" t="str">
        <f ca="1">+'MSG Ekipe+poj'!B32</f>
        <v>Majić Luka (1)</v>
      </c>
      <c r="C38" s="67" t="str">
        <f ca="1">+'MSG Ekipe+poj'!C32</f>
        <v>GK Salto Solin</v>
      </c>
      <c r="D38" s="218" t="str">
        <f ca="1">+'MSG Ekipe+poj'!D32</f>
        <v>2000.</v>
      </c>
      <c r="E38" s="94">
        <f ca="1">+'MSG Ekipe+poj'!E32</f>
        <v>10</v>
      </c>
      <c r="F38" s="74">
        <f ca="1">+'MSG Ekipe+poj'!F32</f>
        <v>8.4</v>
      </c>
      <c r="G38" s="159">
        <f t="shared" si="9"/>
        <v>18.399999999999999</v>
      </c>
      <c r="H38" s="74">
        <f ca="1">+'MSG Ekipe+poj'!H32</f>
        <v>8</v>
      </c>
      <c r="I38" s="74">
        <f ca="1">+'MSG Ekipe+poj'!I32</f>
        <v>7.4</v>
      </c>
      <c r="J38" s="159">
        <f t="shared" si="10"/>
        <v>15.4</v>
      </c>
      <c r="K38" s="74">
        <f ca="1">+'MSG Ekipe+poj'!K32</f>
        <v>9</v>
      </c>
      <c r="L38" s="74">
        <f ca="1">+'MSG Ekipe+poj'!L32</f>
        <v>7</v>
      </c>
      <c r="M38" s="159">
        <f t="shared" si="11"/>
        <v>16</v>
      </c>
      <c r="N38" s="74">
        <f ca="1">+'MSG Ekipe+poj'!N32</f>
        <v>10</v>
      </c>
      <c r="O38" s="74">
        <f ca="1">+'MSG Ekipe+poj'!O32</f>
        <v>8.5</v>
      </c>
      <c r="P38" s="159">
        <f t="shared" si="12"/>
        <v>18.5</v>
      </c>
      <c r="Q38" s="74">
        <f ca="1">+'MSG Ekipe+poj'!Q32</f>
        <v>8</v>
      </c>
      <c r="R38" s="74">
        <f ca="1">+'MSG Ekipe+poj'!R32</f>
        <v>7.9</v>
      </c>
      <c r="S38" s="159">
        <f t="shared" si="13"/>
        <v>15.9</v>
      </c>
      <c r="T38" s="74">
        <f ca="1">+'MSG Ekipe+poj'!T32</f>
        <v>9</v>
      </c>
      <c r="U38" s="74">
        <f ca="1">+'MSG Ekipe+poj'!U32</f>
        <v>7</v>
      </c>
      <c r="V38" s="159">
        <f t="shared" si="14"/>
        <v>16</v>
      </c>
      <c r="W38" s="74">
        <f ca="1">+'MSG Ekipe+poj'!W32</f>
        <v>54</v>
      </c>
      <c r="X38" s="74">
        <f ca="1">+'MSG Ekipe+poj'!X32</f>
        <v>46.2</v>
      </c>
      <c r="Y38" s="159">
        <f t="shared" si="15"/>
        <v>100.2</v>
      </c>
      <c r="Z38" s="166">
        <v>112.3</v>
      </c>
      <c r="AA38" s="167">
        <v>115.9</v>
      </c>
      <c r="AB38" s="168">
        <f t="shared" si="16"/>
        <v>228.2</v>
      </c>
      <c r="AC38" s="97">
        <f t="shared" si="17"/>
        <v>18.5</v>
      </c>
      <c r="AD38" s="24">
        <f>LARGE((G38,J38,M38,P38,S38,V38),2)</f>
        <v>18.399999999999999</v>
      </c>
      <c r="AE38" s="24">
        <f>LARGE((G38,J38,M38,P38,S38,V38),3)</f>
        <v>16</v>
      </c>
      <c r="AF38" s="24">
        <f>LARGE((G38,J38,M38,P38,S38,V38),4)</f>
        <v>16</v>
      </c>
    </row>
    <row r="39" spans="1:32" ht="15.75">
      <c r="A39" s="154">
        <v>11</v>
      </c>
      <c r="B39" s="67" t="str">
        <f ca="1">+'MSG Ekipe+poj'!B33</f>
        <v>Majić Luka (2)</v>
      </c>
      <c r="C39" s="67" t="str">
        <f ca="1">+'MSG Ekipe+poj'!C33</f>
        <v>GK Salto Solin</v>
      </c>
      <c r="D39" s="218" t="str">
        <f ca="1">+'MSG Ekipe+poj'!D33</f>
        <v>1999.</v>
      </c>
      <c r="E39" s="94">
        <f ca="1">+'MSG Ekipe+poj'!E33</f>
        <v>10</v>
      </c>
      <c r="F39" s="74">
        <f ca="1">+'MSG Ekipe+poj'!F33</f>
        <v>7.9</v>
      </c>
      <c r="G39" s="159">
        <f t="shared" si="9"/>
        <v>17.899999999999999</v>
      </c>
      <c r="H39" s="74">
        <f ca="1">+'MSG Ekipe+poj'!H33</f>
        <v>8</v>
      </c>
      <c r="I39" s="74">
        <f ca="1">+'MSG Ekipe+poj'!I33</f>
        <v>6.4</v>
      </c>
      <c r="J39" s="159">
        <f t="shared" si="10"/>
        <v>14.4</v>
      </c>
      <c r="K39" s="74">
        <f ca="1">+'MSG Ekipe+poj'!K33</f>
        <v>9</v>
      </c>
      <c r="L39" s="74">
        <f ca="1">+'MSG Ekipe+poj'!L33</f>
        <v>7.55</v>
      </c>
      <c r="M39" s="159">
        <f t="shared" si="11"/>
        <v>16.55</v>
      </c>
      <c r="N39" s="74">
        <f ca="1">+'MSG Ekipe+poj'!N33</f>
        <v>7</v>
      </c>
      <c r="O39" s="74">
        <f ca="1">+'MSG Ekipe+poj'!O33</f>
        <v>7.6</v>
      </c>
      <c r="P39" s="159">
        <f t="shared" si="12"/>
        <v>14.6</v>
      </c>
      <c r="Q39" s="74">
        <f ca="1">+'MSG Ekipe+poj'!Q33</f>
        <v>8</v>
      </c>
      <c r="R39" s="74">
        <f ca="1">+'MSG Ekipe+poj'!R33</f>
        <v>7</v>
      </c>
      <c r="S39" s="159">
        <f t="shared" si="13"/>
        <v>15</v>
      </c>
      <c r="T39" s="74">
        <f ca="1">+'MSG Ekipe+poj'!T33</f>
        <v>9</v>
      </c>
      <c r="U39" s="74">
        <f ca="1">+'MSG Ekipe+poj'!U33</f>
        <v>6.5</v>
      </c>
      <c r="V39" s="159">
        <f t="shared" si="14"/>
        <v>15.5</v>
      </c>
      <c r="W39" s="74">
        <f ca="1">+'MSG Ekipe+poj'!W33</f>
        <v>51</v>
      </c>
      <c r="X39" s="74">
        <f ca="1">+'MSG Ekipe+poj'!X33</f>
        <v>42.95</v>
      </c>
      <c r="Y39" s="159">
        <f t="shared" si="15"/>
        <v>93.95</v>
      </c>
      <c r="Z39" s="166">
        <v>110.5</v>
      </c>
      <c r="AA39" s="167">
        <v>110.9</v>
      </c>
      <c r="AB39" s="168">
        <f t="shared" si="16"/>
        <v>221.40000000000003</v>
      </c>
      <c r="AC39" s="97">
        <f t="shared" si="17"/>
        <v>17.899999999999999</v>
      </c>
      <c r="AD39" s="24">
        <f>LARGE((G39,J39,M39,P39,S39,V39),2)</f>
        <v>16.55</v>
      </c>
      <c r="AE39" s="24">
        <f>LARGE((G39,J39,M39,P39,S39,V39),3)</f>
        <v>15.5</v>
      </c>
      <c r="AF39" s="24">
        <f>LARGE((G39,J39,M39,P39,S39,V39),4)</f>
        <v>15</v>
      </c>
    </row>
    <row r="40" spans="1:32" ht="15.75">
      <c r="A40" s="154">
        <v>12</v>
      </c>
      <c r="B40" s="67">
        <f ca="1">'MSG Ekipe+poj'!B41</f>
        <v>0</v>
      </c>
      <c r="C40" s="67">
        <f ca="1">'MSG Ekipe+poj'!C41</f>
        <v>0</v>
      </c>
      <c r="D40" s="218">
        <f ca="1">'MSG Ekipe+poj'!D41</f>
        <v>0</v>
      </c>
      <c r="E40" s="94">
        <f ca="1">+'MSG Ekipe+poj'!E41</f>
        <v>0</v>
      </c>
      <c r="F40" s="74">
        <f ca="1">+'MSG Ekipe+poj'!F41</f>
        <v>0</v>
      </c>
      <c r="G40" s="159">
        <f t="shared" si="9"/>
        <v>0</v>
      </c>
      <c r="H40" s="74">
        <f ca="1">+'MSG Ekipe+poj'!H41</f>
        <v>0</v>
      </c>
      <c r="I40" s="74">
        <f ca="1">+'MSG Ekipe+poj'!I41</f>
        <v>0</v>
      </c>
      <c r="J40" s="159">
        <f t="shared" si="10"/>
        <v>0</v>
      </c>
      <c r="K40" s="74">
        <f ca="1">+'MSG Ekipe+poj'!K41</f>
        <v>0</v>
      </c>
      <c r="L40" s="74">
        <f ca="1">+'MSG Ekipe+poj'!L41</f>
        <v>0</v>
      </c>
      <c r="M40" s="159">
        <f t="shared" si="11"/>
        <v>0</v>
      </c>
      <c r="N40" s="74">
        <f ca="1">+'MSG Ekipe+poj'!N41</f>
        <v>0</v>
      </c>
      <c r="O40" s="74">
        <f ca="1">+'MSG Ekipe+poj'!O41</f>
        <v>0</v>
      </c>
      <c r="P40" s="159">
        <f t="shared" si="12"/>
        <v>0</v>
      </c>
      <c r="Q40" s="74">
        <f ca="1">+'MSG Ekipe+poj'!Q41</f>
        <v>0</v>
      </c>
      <c r="R40" s="74">
        <f ca="1">+'MSG Ekipe+poj'!R41</f>
        <v>0</v>
      </c>
      <c r="S40" s="159">
        <f t="shared" si="13"/>
        <v>0</v>
      </c>
      <c r="T40" s="74">
        <f ca="1">+'MSG Ekipe+poj'!T41</f>
        <v>0</v>
      </c>
      <c r="U40" s="74">
        <f ca="1">+'MSG Ekipe+poj'!U41</f>
        <v>0</v>
      </c>
      <c r="V40" s="159">
        <f t="shared" si="14"/>
        <v>0</v>
      </c>
      <c r="W40" s="74">
        <f ca="1">+'MSG Ekipe+poj'!W41</f>
        <v>0</v>
      </c>
      <c r="X40" s="74">
        <f ca="1">+'MSG Ekipe+poj'!X41</f>
        <v>0</v>
      </c>
      <c r="Y40" s="159">
        <f t="shared" si="15"/>
        <v>0</v>
      </c>
      <c r="Z40" s="166">
        <v>0</v>
      </c>
      <c r="AA40" s="167">
        <v>112.9</v>
      </c>
      <c r="AB40" s="168">
        <f t="shared" si="16"/>
        <v>112.9</v>
      </c>
      <c r="AC40" s="97">
        <f t="shared" si="17"/>
        <v>0</v>
      </c>
      <c r="AD40" s="24">
        <f>LARGE((G40,J40,M40,P40,S40,V40),2)</f>
        <v>0</v>
      </c>
      <c r="AE40" s="24">
        <f>LARGE((G40,J40,M40,P40,S40,V40),3)</f>
        <v>0</v>
      </c>
      <c r="AF40" s="24">
        <f>LARGE((G40,J40,M40,P40,S40,V40),4)</f>
        <v>0</v>
      </c>
    </row>
    <row r="41" spans="1:32" ht="15.75">
      <c r="A41" s="154">
        <v>13</v>
      </c>
      <c r="B41" s="67">
        <f ca="1">'MSG Ekipe+poj'!B42</f>
        <v>0</v>
      </c>
      <c r="C41" s="67">
        <f ca="1">'MSG Ekipe+poj'!C42</f>
        <v>0</v>
      </c>
      <c r="D41" s="99">
        <f ca="1">'MSG Ekipe+poj'!D42</f>
        <v>0</v>
      </c>
      <c r="E41" s="92">
        <f ca="1">+'MSG Ekipe+poj'!E42</f>
        <v>0</v>
      </c>
      <c r="F41" s="74">
        <f ca="1">+'MSG Ekipe+poj'!F42</f>
        <v>0</v>
      </c>
      <c r="G41" s="159">
        <f t="shared" si="9"/>
        <v>0</v>
      </c>
      <c r="H41" s="92">
        <f ca="1">+'MSG Ekipe+poj'!H42</f>
        <v>0</v>
      </c>
      <c r="I41" s="74">
        <f ca="1">+'MSG Ekipe+poj'!I42</f>
        <v>0</v>
      </c>
      <c r="J41" s="159">
        <f t="shared" si="10"/>
        <v>0</v>
      </c>
      <c r="K41" s="92">
        <f ca="1">+'MSG Ekipe+poj'!K42</f>
        <v>0</v>
      </c>
      <c r="L41" s="74">
        <f ca="1">+'MSG Ekipe+poj'!L42</f>
        <v>0</v>
      </c>
      <c r="M41" s="159">
        <f t="shared" si="11"/>
        <v>0</v>
      </c>
      <c r="N41" s="92">
        <f ca="1">+'MSG Ekipe+poj'!N42</f>
        <v>0</v>
      </c>
      <c r="O41" s="74">
        <f ca="1">+'MSG Ekipe+poj'!O42</f>
        <v>0</v>
      </c>
      <c r="P41" s="159">
        <f t="shared" si="12"/>
        <v>0</v>
      </c>
      <c r="Q41" s="92">
        <f ca="1">+'MSG Ekipe+poj'!Q42</f>
        <v>0</v>
      </c>
      <c r="R41" s="74">
        <f ca="1">+'MSG Ekipe+poj'!R42</f>
        <v>0</v>
      </c>
      <c r="S41" s="159">
        <f t="shared" si="13"/>
        <v>0</v>
      </c>
      <c r="T41" s="92">
        <f ca="1">+'MSG Ekipe+poj'!T42</f>
        <v>0</v>
      </c>
      <c r="U41" s="74">
        <f ca="1">+'MSG Ekipe+poj'!U42</f>
        <v>0</v>
      </c>
      <c r="V41" s="159">
        <f t="shared" si="14"/>
        <v>0</v>
      </c>
      <c r="W41" s="92">
        <f ca="1">+'MSG Ekipe+poj'!W42</f>
        <v>0</v>
      </c>
      <c r="X41" s="74">
        <f ca="1">+'MSG Ekipe+poj'!X42</f>
        <v>0</v>
      </c>
      <c r="Y41" s="159">
        <f t="shared" si="15"/>
        <v>0</v>
      </c>
      <c r="Z41" s="166">
        <v>0</v>
      </c>
      <c r="AA41" s="167">
        <v>112</v>
      </c>
      <c r="AB41" s="168">
        <f t="shared" si="16"/>
        <v>112</v>
      </c>
      <c r="AC41" s="97">
        <f t="shared" si="17"/>
        <v>0</v>
      </c>
      <c r="AD41" s="24">
        <f>LARGE((G41,J41,M41,P41,S41,V41),2)</f>
        <v>0</v>
      </c>
      <c r="AE41" s="24">
        <f>LARGE((G41,J41,M41,P41,S41,V41),3)</f>
        <v>0</v>
      </c>
      <c r="AF41" s="24">
        <f>LARGE((G41,J41,M41,P41,S41,V41),4)</f>
        <v>0</v>
      </c>
    </row>
    <row r="42" spans="1:32" ht="15.75">
      <c r="A42" s="154">
        <v>14</v>
      </c>
      <c r="B42" s="67" t="str">
        <f ca="1">+'MSG Ekipe+poj'!B35</f>
        <v>Lončar Ante</v>
      </c>
      <c r="C42" s="67" t="str">
        <f ca="1">+'MSG Ekipe+poj'!C35</f>
        <v>GK Salto Solin</v>
      </c>
      <c r="D42" s="99" t="str">
        <f ca="1">+'MSG Ekipe+poj'!D35</f>
        <v>2001.</v>
      </c>
      <c r="E42" s="92">
        <f ca="1">+'MSG Ekipe+poj'!E35</f>
        <v>10</v>
      </c>
      <c r="F42" s="74">
        <f ca="1">+'MSG Ekipe+poj'!F35</f>
        <v>8.9</v>
      </c>
      <c r="G42" s="159">
        <f t="shared" si="9"/>
        <v>18.899999999999999</v>
      </c>
      <c r="H42" s="92">
        <f ca="1">+'MSG Ekipe+poj'!H35</f>
        <v>10</v>
      </c>
      <c r="I42" s="74">
        <f ca="1">+'MSG Ekipe+poj'!I35</f>
        <v>7.3</v>
      </c>
      <c r="J42" s="159">
        <f t="shared" si="10"/>
        <v>17.3</v>
      </c>
      <c r="K42" s="92">
        <f ca="1">+'MSG Ekipe+poj'!K35</f>
        <v>10</v>
      </c>
      <c r="L42" s="74">
        <f ca="1">+'MSG Ekipe+poj'!L35</f>
        <v>8.1</v>
      </c>
      <c r="M42" s="159">
        <f t="shared" si="11"/>
        <v>18.100000000000001</v>
      </c>
      <c r="N42" s="92">
        <f ca="1">+'MSG Ekipe+poj'!N35</f>
        <v>10</v>
      </c>
      <c r="O42" s="74">
        <f ca="1">+'MSG Ekipe+poj'!O35</f>
        <v>9.4</v>
      </c>
      <c r="P42" s="159">
        <f t="shared" si="12"/>
        <v>19.399999999999999</v>
      </c>
      <c r="Q42" s="92">
        <f ca="1">+'MSG Ekipe+poj'!Q35</f>
        <v>9</v>
      </c>
      <c r="R42" s="74">
        <f ca="1">+'MSG Ekipe+poj'!R35</f>
        <v>8.4</v>
      </c>
      <c r="S42" s="159">
        <f t="shared" si="13"/>
        <v>17.399999999999999</v>
      </c>
      <c r="T42" s="92">
        <f ca="1">+'MSG Ekipe+poj'!T35</f>
        <v>10</v>
      </c>
      <c r="U42" s="74">
        <f ca="1">+'MSG Ekipe+poj'!U35</f>
        <v>8</v>
      </c>
      <c r="V42" s="159">
        <f t="shared" si="14"/>
        <v>18</v>
      </c>
      <c r="W42" s="92">
        <f ca="1">+'MSG Ekipe+poj'!W35</f>
        <v>59</v>
      </c>
      <c r="X42" s="74">
        <f ca="1">+'MSG Ekipe+poj'!X35</f>
        <v>50.099999999999994</v>
      </c>
      <c r="Y42" s="159">
        <f t="shared" si="15"/>
        <v>109.1</v>
      </c>
      <c r="Z42" s="166">
        <v>99.7</v>
      </c>
      <c r="AA42" s="167">
        <v>111.1</v>
      </c>
      <c r="AB42" s="168">
        <f t="shared" si="16"/>
        <v>220.2</v>
      </c>
      <c r="AC42" s="97">
        <f t="shared" si="17"/>
        <v>19.399999999999999</v>
      </c>
      <c r="AD42" s="24">
        <f>LARGE((G42,J42,M42,P42,S42,V42),2)</f>
        <v>18.899999999999999</v>
      </c>
      <c r="AE42" s="24">
        <f>LARGE((G42,J42,M42,P42,S42,V42),3)</f>
        <v>18.100000000000001</v>
      </c>
      <c r="AF42" s="24">
        <f>LARGE((G42,J42,M42,P42,S42,V42),4)</f>
        <v>18</v>
      </c>
    </row>
    <row r="43" spans="1:32" ht="15.75">
      <c r="A43" s="154">
        <v>15</v>
      </c>
      <c r="B43" s="67">
        <f ca="1">'MSG Ekipe+poj'!B40</f>
        <v>0</v>
      </c>
      <c r="C43" s="67">
        <f ca="1">'MSG Ekipe+poj'!C40</f>
        <v>0</v>
      </c>
      <c r="D43" s="99">
        <f ca="1">'MSG Ekipe+poj'!D40</f>
        <v>0</v>
      </c>
      <c r="E43" s="92">
        <f ca="1">+'MSG Ekipe+poj'!E40</f>
        <v>0</v>
      </c>
      <c r="F43" s="74">
        <f ca="1">+'MSG Ekipe+poj'!F40</f>
        <v>0</v>
      </c>
      <c r="G43" s="159">
        <f t="shared" si="9"/>
        <v>0</v>
      </c>
      <c r="H43" s="92">
        <f ca="1">+'MSG Ekipe+poj'!H40</f>
        <v>0</v>
      </c>
      <c r="I43" s="74">
        <f ca="1">+'MSG Ekipe+poj'!I40</f>
        <v>0</v>
      </c>
      <c r="J43" s="159">
        <f t="shared" si="10"/>
        <v>0</v>
      </c>
      <c r="K43" s="92">
        <f ca="1">+'MSG Ekipe+poj'!K40</f>
        <v>0</v>
      </c>
      <c r="L43" s="74">
        <f ca="1">+'MSG Ekipe+poj'!L40</f>
        <v>0</v>
      </c>
      <c r="M43" s="159">
        <f t="shared" si="11"/>
        <v>0</v>
      </c>
      <c r="N43" s="92">
        <f ca="1">+'MSG Ekipe+poj'!N40</f>
        <v>0</v>
      </c>
      <c r="O43" s="74">
        <f ca="1">+'MSG Ekipe+poj'!O40</f>
        <v>0</v>
      </c>
      <c r="P43" s="159">
        <f t="shared" si="12"/>
        <v>0</v>
      </c>
      <c r="Q43" s="92">
        <f ca="1">+'MSG Ekipe+poj'!Q40</f>
        <v>0</v>
      </c>
      <c r="R43" s="74">
        <f ca="1">+'MSG Ekipe+poj'!R40</f>
        <v>0</v>
      </c>
      <c r="S43" s="159">
        <f t="shared" si="13"/>
        <v>0</v>
      </c>
      <c r="T43" s="92">
        <f ca="1">+'MSG Ekipe+poj'!T40</f>
        <v>0</v>
      </c>
      <c r="U43" s="74">
        <f ca="1">+'MSG Ekipe+poj'!U40</f>
        <v>0</v>
      </c>
      <c r="V43" s="159">
        <f t="shared" si="14"/>
        <v>0</v>
      </c>
      <c r="W43" s="92">
        <f ca="1">+'MSG Ekipe+poj'!W40</f>
        <v>0</v>
      </c>
      <c r="X43" s="74">
        <f ca="1">+'MSG Ekipe+poj'!X40</f>
        <v>0</v>
      </c>
      <c r="Y43" s="159">
        <f t="shared" si="15"/>
        <v>0</v>
      </c>
      <c r="Z43" s="166">
        <v>104.1</v>
      </c>
      <c r="AA43" s="167">
        <v>112.9</v>
      </c>
      <c r="AB43" s="168">
        <f t="shared" si="16"/>
        <v>217</v>
      </c>
      <c r="AC43" s="97">
        <f t="shared" si="17"/>
        <v>0</v>
      </c>
      <c r="AD43" s="24">
        <f>LARGE((G43,J43,M43,P43,S43,V43),2)</f>
        <v>0</v>
      </c>
      <c r="AE43" s="24">
        <f>LARGE((G43,J43,M43,P43,S43,V43),3)</f>
        <v>0</v>
      </c>
      <c r="AF43" s="24">
        <f>LARGE((G43,J43,M43,P43,S43,V43),4)</f>
        <v>0</v>
      </c>
    </row>
    <row r="44" spans="1:32" ht="15.75">
      <c r="A44" s="154">
        <v>16</v>
      </c>
      <c r="B44" s="67" t="str">
        <f ca="1">+'MSG Ekipe+poj'!B26</f>
        <v>Bašić Tomislav</v>
      </c>
      <c r="C44" s="67" t="str">
        <f ca="1">+'MSG Ekipe+poj'!C26</f>
        <v>GK Salto Zadar</v>
      </c>
      <c r="D44" s="99" t="str">
        <f ca="1">+'MSG Ekipe+poj'!D26</f>
        <v>2001.</v>
      </c>
      <c r="E44" s="92">
        <f ca="1">+'MSG Ekipe+poj'!E26</f>
        <v>8</v>
      </c>
      <c r="F44" s="74">
        <f ca="1">+'MSG Ekipe+poj'!F26</f>
        <v>7.4</v>
      </c>
      <c r="G44" s="159">
        <f t="shared" si="9"/>
        <v>15.4</v>
      </c>
      <c r="H44" s="92">
        <f ca="1">+'MSG Ekipe+poj'!H26</f>
        <v>7</v>
      </c>
      <c r="I44" s="74">
        <f ca="1">+'MSG Ekipe+poj'!I26</f>
        <v>7.2</v>
      </c>
      <c r="J44" s="159">
        <f t="shared" si="10"/>
        <v>14.2</v>
      </c>
      <c r="K44" s="92">
        <f ca="1">+'MSG Ekipe+poj'!K26</f>
        <v>10</v>
      </c>
      <c r="L44" s="74">
        <f ca="1">+'MSG Ekipe+poj'!L26</f>
        <v>6.1</v>
      </c>
      <c r="M44" s="159">
        <f t="shared" si="11"/>
        <v>16.100000000000001</v>
      </c>
      <c r="N44" s="92">
        <f ca="1">+'MSG Ekipe+poj'!N26</f>
        <v>7</v>
      </c>
      <c r="O44" s="74">
        <f ca="1">+'MSG Ekipe+poj'!O26</f>
        <v>8.6999999999999993</v>
      </c>
      <c r="P44" s="159">
        <f t="shared" si="12"/>
        <v>15.7</v>
      </c>
      <c r="Q44" s="92">
        <f ca="1">+'MSG Ekipe+poj'!Q26</f>
        <v>8</v>
      </c>
      <c r="R44" s="74">
        <f ca="1">+'MSG Ekipe+poj'!R26</f>
        <v>8.3000000000000007</v>
      </c>
      <c r="S44" s="159">
        <f t="shared" si="13"/>
        <v>16.3</v>
      </c>
      <c r="T44" s="92">
        <f ca="1">+'MSG Ekipe+poj'!T26</f>
        <v>7</v>
      </c>
      <c r="U44" s="74">
        <f ca="1">+'MSG Ekipe+poj'!U26</f>
        <v>6.7</v>
      </c>
      <c r="V44" s="159">
        <f t="shared" si="14"/>
        <v>13.7</v>
      </c>
      <c r="W44" s="92">
        <f ca="1">+'MSG Ekipe+poj'!W26</f>
        <v>47</v>
      </c>
      <c r="X44" s="74">
        <f ca="1">+'MSG Ekipe+poj'!X26</f>
        <v>44.400000000000006</v>
      </c>
      <c r="Y44" s="159">
        <f t="shared" si="15"/>
        <v>91.4</v>
      </c>
      <c r="Z44" s="166">
        <v>112.4</v>
      </c>
      <c r="AA44" s="167">
        <v>112.2</v>
      </c>
      <c r="AB44" s="168">
        <f t="shared" si="16"/>
        <v>224.6</v>
      </c>
      <c r="AC44" s="97">
        <f t="shared" si="17"/>
        <v>16.3</v>
      </c>
      <c r="AD44" s="24">
        <f>LARGE((G44,J44,M44,P44,S44,V44),2)</f>
        <v>16.100000000000001</v>
      </c>
      <c r="AE44" s="24">
        <f>LARGE((G44,J44,M44,P44,S44,V44),3)</f>
        <v>15.7</v>
      </c>
      <c r="AF44" s="24">
        <f>LARGE((G44,J44,M44,P44,S44,V44),4)</f>
        <v>15.4</v>
      </c>
    </row>
    <row r="45" spans="1:32" ht="15.75">
      <c r="A45" s="154">
        <v>17</v>
      </c>
      <c r="B45" s="67" t="str">
        <f ca="1">+'MSG Ekipe+poj'!B27</f>
        <v>Skračić Miro</v>
      </c>
      <c r="C45" s="67" t="str">
        <f ca="1">+'MSG Ekipe+poj'!C27</f>
        <v>GK Salto Zadar</v>
      </c>
      <c r="D45" s="99" t="str">
        <f ca="1">+'MSG Ekipe+poj'!D27</f>
        <v>2001.</v>
      </c>
      <c r="E45" s="92">
        <f ca="1">+'MSG Ekipe+poj'!E27</f>
        <v>8</v>
      </c>
      <c r="F45" s="74">
        <f ca="1">+'MSG Ekipe+poj'!F27</f>
        <v>8.6</v>
      </c>
      <c r="G45" s="159">
        <f t="shared" si="9"/>
        <v>16.600000000000001</v>
      </c>
      <c r="H45" s="92">
        <f ca="1">+'MSG Ekipe+poj'!H27</f>
        <v>7</v>
      </c>
      <c r="I45" s="74">
        <f ca="1">+'MSG Ekipe+poj'!I27</f>
        <v>7.7</v>
      </c>
      <c r="J45" s="159">
        <f t="shared" si="10"/>
        <v>14.7</v>
      </c>
      <c r="K45" s="92">
        <f ca="1">+'MSG Ekipe+poj'!K27</f>
        <v>8</v>
      </c>
      <c r="L45" s="74">
        <f ca="1">+'MSG Ekipe+poj'!L27</f>
        <v>7.9</v>
      </c>
      <c r="M45" s="159">
        <f t="shared" si="11"/>
        <v>15.9</v>
      </c>
      <c r="N45" s="92">
        <f ca="1">+'MSG Ekipe+poj'!N27</f>
        <v>4</v>
      </c>
      <c r="O45" s="74">
        <f ca="1">+'MSG Ekipe+poj'!O27</f>
        <v>9</v>
      </c>
      <c r="P45" s="159">
        <f t="shared" si="12"/>
        <v>13</v>
      </c>
      <c r="Q45" s="92">
        <f ca="1">+'MSG Ekipe+poj'!Q27</f>
        <v>8</v>
      </c>
      <c r="R45" s="74">
        <f ca="1">+'MSG Ekipe+poj'!R27</f>
        <v>7.8</v>
      </c>
      <c r="S45" s="159">
        <f t="shared" si="13"/>
        <v>15.8</v>
      </c>
      <c r="T45" s="92">
        <f ca="1">+'MSG Ekipe+poj'!T27</f>
        <v>2</v>
      </c>
      <c r="U45" s="74">
        <f ca="1">+'MSG Ekipe+poj'!U27</f>
        <v>6</v>
      </c>
      <c r="V45" s="159">
        <f t="shared" si="14"/>
        <v>8</v>
      </c>
      <c r="W45" s="92">
        <f ca="1">+'MSG Ekipe+poj'!W27</f>
        <v>37</v>
      </c>
      <c r="X45" s="74">
        <f ca="1">+'MSG Ekipe+poj'!X27</f>
        <v>47</v>
      </c>
      <c r="Y45" s="159">
        <f t="shared" si="15"/>
        <v>84</v>
      </c>
      <c r="Z45" s="166">
        <v>110.5</v>
      </c>
      <c r="AA45" s="167">
        <v>110.9</v>
      </c>
      <c r="AB45" s="168">
        <f t="shared" si="16"/>
        <v>221.39999999999998</v>
      </c>
      <c r="AC45" s="97">
        <f t="shared" si="17"/>
        <v>16.600000000000001</v>
      </c>
      <c r="AD45" s="24">
        <f>LARGE((G45,J45,M45,P45,S45,V45),2)</f>
        <v>15.9</v>
      </c>
      <c r="AE45" s="24">
        <f>LARGE((G45,J45,M45,P45,S45,V45),3)</f>
        <v>15.8</v>
      </c>
      <c r="AF45" s="24">
        <f>LARGE((G45,J45,M45,P45,S45,V45),4)</f>
        <v>14.7</v>
      </c>
    </row>
    <row r="46" spans="1:32" ht="15.75" hidden="1">
      <c r="A46" s="154">
        <v>18</v>
      </c>
      <c r="B46" s="67">
        <f ca="1">+'MSG Ekipe+poj'!B28</f>
        <v>0</v>
      </c>
      <c r="C46" s="67" t="str">
        <f ca="1">+'MSG Ekipe+poj'!C28</f>
        <v>GK Salto Zadar</v>
      </c>
      <c r="D46" s="99">
        <f ca="1">+'MSG Ekipe+poj'!D28</f>
        <v>0</v>
      </c>
      <c r="E46" s="92">
        <f ca="1">+'MSG Ekipe+poj'!E28</f>
        <v>0</v>
      </c>
      <c r="F46" s="74">
        <f ca="1">+'MSG Ekipe+poj'!F28</f>
        <v>0</v>
      </c>
      <c r="G46" s="159">
        <f t="shared" si="9"/>
        <v>0</v>
      </c>
      <c r="H46" s="92">
        <f ca="1">+'MSG Ekipe+poj'!H28</f>
        <v>0</v>
      </c>
      <c r="I46" s="74">
        <f ca="1">+'MSG Ekipe+poj'!I28</f>
        <v>0</v>
      </c>
      <c r="J46" s="159">
        <f t="shared" si="10"/>
        <v>0</v>
      </c>
      <c r="K46" s="92">
        <f ca="1">+'MSG Ekipe+poj'!K28</f>
        <v>0</v>
      </c>
      <c r="L46" s="74">
        <f ca="1">+'MSG Ekipe+poj'!L28</f>
        <v>0</v>
      </c>
      <c r="M46" s="159">
        <f t="shared" si="11"/>
        <v>0</v>
      </c>
      <c r="N46" s="92">
        <f ca="1">+'MSG Ekipe+poj'!N28</f>
        <v>0</v>
      </c>
      <c r="O46" s="74">
        <f ca="1">+'MSG Ekipe+poj'!O28</f>
        <v>0</v>
      </c>
      <c r="P46" s="159">
        <f t="shared" si="12"/>
        <v>0</v>
      </c>
      <c r="Q46" s="92">
        <f ca="1">+'MSG Ekipe+poj'!Q28</f>
        <v>0</v>
      </c>
      <c r="R46" s="74">
        <f ca="1">+'MSG Ekipe+poj'!R28</f>
        <v>0</v>
      </c>
      <c r="S46" s="159">
        <f t="shared" si="13"/>
        <v>0</v>
      </c>
      <c r="T46" s="92">
        <f ca="1">+'MSG Ekipe+poj'!T28</f>
        <v>0</v>
      </c>
      <c r="U46" s="74">
        <f ca="1">+'MSG Ekipe+poj'!U28</f>
        <v>0</v>
      </c>
      <c r="V46" s="159">
        <f t="shared" si="14"/>
        <v>0</v>
      </c>
      <c r="W46" s="92">
        <f ca="1">+'MSG Ekipe+poj'!W28</f>
        <v>0</v>
      </c>
      <c r="X46" s="74">
        <f ca="1">+'MSG Ekipe+poj'!X28</f>
        <v>0</v>
      </c>
      <c r="Y46" s="159">
        <f t="shared" si="15"/>
        <v>0</v>
      </c>
      <c r="Z46" s="166">
        <v>113.9</v>
      </c>
      <c r="AA46" s="167">
        <v>0</v>
      </c>
      <c r="AB46" s="168">
        <f t="shared" si="16"/>
        <v>113.9</v>
      </c>
      <c r="AC46" s="97">
        <f t="shared" si="17"/>
        <v>0</v>
      </c>
      <c r="AD46" s="24">
        <f>LARGE((G46,J46,M46,P46,S46,V46),2)</f>
        <v>0</v>
      </c>
      <c r="AE46" s="24">
        <f>LARGE((G46,J46,M46,P46,S46,V46),3)</f>
        <v>0</v>
      </c>
      <c r="AF46" s="24">
        <f>LARGE((G46,J46,M46,P46,S46,V46),4)</f>
        <v>0</v>
      </c>
    </row>
    <row r="47" spans="1:32" ht="15.75" hidden="1">
      <c r="A47" s="154">
        <v>19</v>
      </c>
      <c r="B47" s="67">
        <f ca="1">+'MSG Ekipe+poj'!B29</f>
        <v>0</v>
      </c>
      <c r="C47" s="67" t="str">
        <f ca="1">+'MSG Ekipe+poj'!C29</f>
        <v>GK Salto Zadar</v>
      </c>
      <c r="D47" s="99">
        <f ca="1">+'MSG Ekipe+poj'!D29</f>
        <v>0</v>
      </c>
      <c r="E47" s="190">
        <f ca="1">+'MSG Ekipe+poj'!E29</f>
        <v>0</v>
      </c>
      <c r="F47" s="74">
        <f ca="1">+'MSG Ekipe+poj'!F29</f>
        <v>0</v>
      </c>
      <c r="G47" s="159">
        <f t="shared" si="9"/>
        <v>0</v>
      </c>
      <c r="H47" s="190">
        <f ca="1">+'MSG Ekipe+poj'!H29</f>
        <v>0</v>
      </c>
      <c r="I47" s="74">
        <f ca="1">+'MSG Ekipe+poj'!I29</f>
        <v>0</v>
      </c>
      <c r="J47" s="159">
        <f t="shared" si="10"/>
        <v>0</v>
      </c>
      <c r="K47" s="190">
        <f ca="1">+'MSG Ekipe+poj'!K29</f>
        <v>0</v>
      </c>
      <c r="L47" s="74">
        <f ca="1">+'MSG Ekipe+poj'!L29</f>
        <v>0</v>
      </c>
      <c r="M47" s="159">
        <f t="shared" si="11"/>
        <v>0</v>
      </c>
      <c r="N47" s="190">
        <f ca="1">+'MSG Ekipe+poj'!N29</f>
        <v>0</v>
      </c>
      <c r="O47" s="74">
        <f ca="1">+'MSG Ekipe+poj'!O29</f>
        <v>0</v>
      </c>
      <c r="P47" s="159">
        <f t="shared" si="12"/>
        <v>0</v>
      </c>
      <c r="Q47" s="190">
        <f ca="1">+'MSG Ekipe+poj'!Q29</f>
        <v>0</v>
      </c>
      <c r="R47" s="74">
        <f ca="1">+'MSG Ekipe+poj'!R29</f>
        <v>0</v>
      </c>
      <c r="S47" s="159">
        <f t="shared" si="13"/>
        <v>0</v>
      </c>
      <c r="T47" s="190">
        <f ca="1">+'MSG Ekipe+poj'!T29</f>
        <v>0</v>
      </c>
      <c r="U47" s="74">
        <f ca="1">+'MSG Ekipe+poj'!U29</f>
        <v>0</v>
      </c>
      <c r="V47" s="159">
        <f t="shared" si="14"/>
        <v>0</v>
      </c>
      <c r="W47" s="190">
        <f ca="1">+'MSG Ekipe+poj'!W29</f>
        <v>0</v>
      </c>
      <c r="X47" s="74">
        <f ca="1">+'MSG Ekipe+poj'!X29</f>
        <v>0</v>
      </c>
      <c r="Y47" s="159">
        <f t="shared" si="15"/>
        <v>0</v>
      </c>
      <c r="Z47" s="166">
        <v>112.9</v>
      </c>
      <c r="AA47" s="167">
        <v>0</v>
      </c>
      <c r="AB47" s="168">
        <f t="shared" si="16"/>
        <v>112.9</v>
      </c>
      <c r="AC47" s="97">
        <f t="shared" si="17"/>
        <v>0</v>
      </c>
      <c r="AD47" s="24">
        <f>LARGE((G47,J47,M47,P47,S47,V47),2)</f>
        <v>0</v>
      </c>
      <c r="AE47" s="24">
        <f>LARGE((G47,J47,M47,P47,S47,V47),3)</f>
        <v>0</v>
      </c>
      <c r="AF47" s="24">
        <f>LARGE((G47,J47,M47,P47,S47,V47),4)</f>
        <v>0</v>
      </c>
    </row>
    <row r="48" spans="1:32" ht="15.75" hidden="1">
      <c r="A48" s="154">
        <v>20</v>
      </c>
      <c r="B48" s="67">
        <f ca="1">+'MSG Ekipe+poj'!B77</f>
        <v>0</v>
      </c>
      <c r="C48" s="67">
        <f ca="1">+'MSG Ekipe+poj'!C77</f>
        <v>0</v>
      </c>
      <c r="D48" s="67">
        <f ca="1">+'MSG Ekipe+poj'!D77</f>
        <v>0</v>
      </c>
      <c r="E48" s="232">
        <f ca="1">+'MSG Ekipe+poj'!E77</f>
        <v>0</v>
      </c>
      <c r="F48" s="214">
        <f ca="1">+'MSG Ekipe+poj'!F77</f>
        <v>0</v>
      </c>
      <c r="G48" s="159">
        <f t="shared" si="9"/>
        <v>0</v>
      </c>
      <c r="H48" s="232">
        <f ca="1">+'MSG Ekipe+poj'!H77</f>
        <v>0</v>
      </c>
      <c r="I48" s="214">
        <f ca="1">+'MSG Ekipe+poj'!I77</f>
        <v>0</v>
      </c>
      <c r="J48" s="159">
        <f t="shared" si="10"/>
        <v>0</v>
      </c>
      <c r="K48" s="232">
        <f ca="1">+'MSG Ekipe+poj'!K77</f>
        <v>0</v>
      </c>
      <c r="L48" s="214">
        <f ca="1">+'MSG Ekipe+poj'!L77</f>
        <v>0</v>
      </c>
      <c r="M48" s="159">
        <f t="shared" si="11"/>
        <v>0</v>
      </c>
      <c r="N48" s="232">
        <f ca="1">+'MSG Ekipe+poj'!N77</f>
        <v>0</v>
      </c>
      <c r="O48" s="214">
        <f ca="1">+'MSG Ekipe+poj'!O77</f>
        <v>0</v>
      </c>
      <c r="P48" s="159">
        <f t="shared" si="12"/>
        <v>0</v>
      </c>
      <c r="Q48" s="232">
        <f ca="1">+'MSG Ekipe+poj'!Q77</f>
        <v>0</v>
      </c>
      <c r="R48" s="214">
        <f ca="1">+'MSG Ekipe+poj'!R77</f>
        <v>0</v>
      </c>
      <c r="S48" s="159">
        <f t="shared" si="13"/>
        <v>0</v>
      </c>
      <c r="T48" s="232">
        <f ca="1">+'MSG Ekipe+poj'!T77</f>
        <v>0</v>
      </c>
      <c r="U48" s="214">
        <f ca="1">+'MSG Ekipe+poj'!U77</f>
        <v>0</v>
      </c>
      <c r="V48" s="159">
        <f t="shared" si="14"/>
        <v>0</v>
      </c>
      <c r="W48" s="232">
        <f ca="1">+'MSG Ekipe+poj'!W77</f>
        <v>0</v>
      </c>
      <c r="X48" s="214">
        <f ca="1">+'MSG Ekipe+poj'!X77</f>
        <v>0</v>
      </c>
      <c r="Y48" s="159">
        <f t="shared" si="15"/>
        <v>0</v>
      </c>
      <c r="Z48" s="166">
        <v>113.9</v>
      </c>
      <c r="AA48" s="167">
        <v>0</v>
      </c>
      <c r="AB48" s="168">
        <f t="shared" si="16"/>
        <v>113.9</v>
      </c>
      <c r="AC48" s="97">
        <f t="shared" si="17"/>
        <v>0</v>
      </c>
      <c r="AD48" s="24">
        <f>LARGE((G48,J48,M48,P48,S48,V48),2)</f>
        <v>0</v>
      </c>
      <c r="AE48" s="24">
        <f>LARGE((G48,J48,M48,P48,S48,V48),3)</f>
        <v>0</v>
      </c>
      <c r="AF48" s="24">
        <f>LARGE((G48,J48,M48,P48,S48,V48),4)</f>
        <v>0</v>
      </c>
    </row>
    <row r="49" spans="1:32" ht="15.75" hidden="1">
      <c r="A49" s="154">
        <v>21</v>
      </c>
      <c r="B49" s="67">
        <f ca="1">+'MSG Ekipe+poj'!B78</f>
        <v>0</v>
      </c>
      <c r="C49" s="67">
        <f ca="1">+'MSG Ekipe+poj'!C78</f>
        <v>0</v>
      </c>
      <c r="D49" s="67">
        <f ca="1">+'MSG Ekipe+poj'!D78</f>
        <v>0</v>
      </c>
      <c r="E49" s="232">
        <f ca="1">+'MSG Ekipe+poj'!E78</f>
        <v>0</v>
      </c>
      <c r="F49" s="214">
        <f ca="1">+'MSG Ekipe+poj'!F78</f>
        <v>0</v>
      </c>
      <c r="G49" s="159">
        <f t="shared" si="9"/>
        <v>0</v>
      </c>
      <c r="H49" s="232">
        <f ca="1">+'MSG Ekipe+poj'!H78</f>
        <v>0</v>
      </c>
      <c r="I49" s="214">
        <f ca="1">+'MSG Ekipe+poj'!I78</f>
        <v>0</v>
      </c>
      <c r="J49" s="159">
        <f t="shared" si="10"/>
        <v>0</v>
      </c>
      <c r="K49" s="232">
        <f ca="1">+'MSG Ekipe+poj'!K78</f>
        <v>0</v>
      </c>
      <c r="L49" s="214">
        <f ca="1">+'MSG Ekipe+poj'!L78</f>
        <v>0</v>
      </c>
      <c r="M49" s="159">
        <f t="shared" si="11"/>
        <v>0</v>
      </c>
      <c r="N49" s="232">
        <f ca="1">+'MSG Ekipe+poj'!N78</f>
        <v>0</v>
      </c>
      <c r="O49" s="214">
        <f ca="1">+'MSG Ekipe+poj'!O78</f>
        <v>0</v>
      </c>
      <c r="P49" s="159">
        <f t="shared" si="12"/>
        <v>0</v>
      </c>
      <c r="Q49" s="232">
        <f ca="1">+'MSG Ekipe+poj'!Q78</f>
        <v>0</v>
      </c>
      <c r="R49" s="214">
        <f ca="1">+'MSG Ekipe+poj'!R78</f>
        <v>0</v>
      </c>
      <c r="S49" s="159">
        <f t="shared" si="13"/>
        <v>0</v>
      </c>
      <c r="T49" s="232">
        <f ca="1">+'MSG Ekipe+poj'!T78</f>
        <v>0</v>
      </c>
      <c r="U49" s="214">
        <f ca="1">+'MSG Ekipe+poj'!U78</f>
        <v>0</v>
      </c>
      <c r="V49" s="159">
        <f t="shared" si="14"/>
        <v>0</v>
      </c>
      <c r="W49" s="232">
        <f ca="1">+'MSG Ekipe+poj'!W78</f>
        <v>0</v>
      </c>
      <c r="X49" s="214">
        <f ca="1">+'MSG Ekipe+poj'!X78</f>
        <v>0</v>
      </c>
      <c r="Y49" s="159">
        <f t="shared" si="15"/>
        <v>0</v>
      </c>
      <c r="Z49" s="166">
        <v>113.5</v>
      </c>
      <c r="AA49" s="167">
        <v>0</v>
      </c>
      <c r="AB49" s="168">
        <f t="shared" si="16"/>
        <v>113.5</v>
      </c>
      <c r="AC49" s="97">
        <f>MAX(G49,J49,M49,P49,S49,V49)</f>
        <v>0</v>
      </c>
      <c r="AD49" s="24">
        <f>LARGE((G49,J49,M49,P49,S49,V49),2)</f>
        <v>0</v>
      </c>
      <c r="AE49" s="24">
        <f>LARGE((G49,J49,M49,P49,S49,V49),3)</f>
        <v>0</v>
      </c>
      <c r="AF49" s="24">
        <f>LARGE((G49,J49,M49,P49,S49,V49),4)</f>
        <v>0</v>
      </c>
    </row>
    <row r="50" spans="1:32" ht="15.75" hidden="1">
      <c r="A50" s="154">
        <v>22</v>
      </c>
      <c r="B50" s="67">
        <f ca="1">+'MSG Ekipe+poj'!B79</f>
        <v>0</v>
      </c>
      <c r="C50" s="67">
        <f ca="1">+'MSG Ekipe+poj'!C79</f>
        <v>0</v>
      </c>
      <c r="D50" s="67">
        <f ca="1">+'MSG Ekipe+poj'!D79</f>
        <v>0</v>
      </c>
      <c r="E50" s="232">
        <f ca="1">+'MSG Ekipe+poj'!E79</f>
        <v>0</v>
      </c>
      <c r="F50" s="214">
        <f ca="1">+'MSG Ekipe+poj'!F79</f>
        <v>0</v>
      </c>
      <c r="G50" s="159">
        <f t="shared" si="9"/>
        <v>0</v>
      </c>
      <c r="H50" s="232">
        <f ca="1">+'MSG Ekipe+poj'!H79</f>
        <v>0</v>
      </c>
      <c r="I50" s="214">
        <f ca="1">+'MSG Ekipe+poj'!I79</f>
        <v>0</v>
      </c>
      <c r="J50" s="159">
        <f t="shared" si="10"/>
        <v>0</v>
      </c>
      <c r="K50" s="232">
        <f ca="1">+'MSG Ekipe+poj'!K79</f>
        <v>0</v>
      </c>
      <c r="L50" s="214">
        <f ca="1">+'MSG Ekipe+poj'!L79</f>
        <v>0</v>
      </c>
      <c r="M50" s="159">
        <f t="shared" si="11"/>
        <v>0</v>
      </c>
      <c r="N50" s="232">
        <f ca="1">+'MSG Ekipe+poj'!N79</f>
        <v>0</v>
      </c>
      <c r="O50" s="214">
        <f ca="1">+'MSG Ekipe+poj'!O79</f>
        <v>0</v>
      </c>
      <c r="P50" s="159">
        <f t="shared" si="12"/>
        <v>0</v>
      </c>
      <c r="Q50" s="232">
        <f ca="1">+'MSG Ekipe+poj'!Q79</f>
        <v>0</v>
      </c>
      <c r="R50" s="214">
        <f ca="1">+'MSG Ekipe+poj'!R79</f>
        <v>0</v>
      </c>
      <c r="S50" s="159">
        <f t="shared" si="13"/>
        <v>0</v>
      </c>
      <c r="T50" s="232">
        <f ca="1">+'MSG Ekipe+poj'!T79</f>
        <v>0</v>
      </c>
      <c r="U50" s="214">
        <f ca="1">+'MSG Ekipe+poj'!U79</f>
        <v>0</v>
      </c>
      <c r="V50" s="159">
        <f t="shared" si="14"/>
        <v>0</v>
      </c>
      <c r="W50" s="232">
        <f ca="1">+'MSG Ekipe+poj'!W79</f>
        <v>0</v>
      </c>
      <c r="X50" s="214">
        <f ca="1">+'MSG Ekipe+poj'!X79</f>
        <v>0</v>
      </c>
      <c r="Y50" s="159">
        <f t="shared" si="15"/>
        <v>0</v>
      </c>
      <c r="Z50" s="166">
        <v>113.5</v>
      </c>
      <c r="AA50" s="167">
        <v>114.7</v>
      </c>
      <c r="AB50" s="168">
        <f t="shared" si="16"/>
        <v>228.2</v>
      </c>
      <c r="AC50" s="97">
        <f>MAX(G50,J50,M50,P50,S50,V50)</f>
        <v>0</v>
      </c>
      <c r="AD50" s="24">
        <f>LARGE((G50,J50,M50,P50,S50,V50),2)</f>
        <v>0</v>
      </c>
      <c r="AE50" s="24">
        <f>LARGE((G50,J50,M50,P50,S50,V50),3)</f>
        <v>0</v>
      </c>
      <c r="AF50" s="24">
        <f>LARGE((G50,J50,M50,P50,S50,V50),4)</f>
        <v>0</v>
      </c>
    </row>
    <row r="51" spans="1:32" ht="15.75" hidden="1">
      <c r="A51" s="154">
        <v>23</v>
      </c>
      <c r="B51" s="67" t="str">
        <f ca="1">+'MSG Ekipe+poj'!B34</f>
        <v>Radnić Marko</v>
      </c>
      <c r="C51" s="67" t="str">
        <f ca="1">+'MSG Ekipe+poj'!C34</f>
        <v>GK Salto Solin</v>
      </c>
      <c r="D51" s="99" t="str">
        <f ca="1">+'MSG Ekipe+poj'!D34</f>
        <v>2002.</v>
      </c>
      <c r="E51" s="190">
        <f ca="1">+'MSG Ekipe+poj'!E34</f>
        <v>10</v>
      </c>
      <c r="F51" s="74">
        <f ca="1">+'MSG Ekipe+poj'!F34</f>
        <v>9</v>
      </c>
      <c r="G51" s="159">
        <f t="shared" si="9"/>
        <v>19</v>
      </c>
      <c r="H51" s="190">
        <f ca="1">+'MSG Ekipe+poj'!H34</f>
        <v>10</v>
      </c>
      <c r="I51" s="74">
        <f ca="1">+'MSG Ekipe+poj'!I34</f>
        <v>6.5</v>
      </c>
      <c r="J51" s="159">
        <f t="shared" si="10"/>
        <v>16.5</v>
      </c>
      <c r="K51" s="190">
        <f ca="1">+'MSG Ekipe+poj'!K34</f>
        <v>10</v>
      </c>
      <c r="L51" s="74">
        <f ca="1">+'MSG Ekipe+poj'!L34</f>
        <v>8</v>
      </c>
      <c r="M51" s="159">
        <f t="shared" si="11"/>
        <v>18</v>
      </c>
      <c r="N51" s="190">
        <f ca="1">+'MSG Ekipe+poj'!N34</f>
        <v>10</v>
      </c>
      <c r="O51" s="74">
        <f ca="1">+'MSG Ekipe+poj'!O34</f>
        <v>9.1</v>
      </c>
      <c r="P51" s="159">
        <f t="shared" si="12"/>
        <v>19.100000000000001</v>
      </c>
      <c r="Q51" s="190">
        <f ca="1">+'MSG Ekipe+poj'!Q34</f>
        <v>8</v>
      </c>
      <c r="R51" s="74">
        <f ca="1">+'MSG Ekipe+poj'!R34</f>
        <v>8.1999999999999993</v>
      </c>
      <c r="S51" s="159">
        <f t="shared" si="13"/>
        <v>16.2</v>
      </c>
      <c r="T51" s="190">
        <f ca="1">+'MSG Ekipe+poj'!T34</f>
        <v>10</v>
      </c>
      <c r="U51" s="74">
        <f ca="1">+'MSG Ekipe+poj'!U34</f>
        <v>7.5</v>
      </c>
      <c r="V51" s="159">
        <f t="shared" si="14"/>
        <v>17.5</v>
      </c>
      <c r="W51" s="190">
        <f ca="1">+'MSG Ekipe+poj'!W34</f>
        <v>58</v>
      </c>
      <c r="X51" s="74">
        <f ca="1">+'MSG Ekipe+poj'!X34</f>
        <v>48.3</v>
      </c>
      <c r="Y51" s="159">
        <f t="shared" si="15"/>
        <v>106.3</v>
      </c>
      <c r="Z51" s="166">
        <v>109.7</v>
      </c>
      <c r="AA51" s="167">
        <v>111.8</v>
      </c>
      <c r="AB51" s="168">
        <f t="shared" si="16"/>
        <v>221.5</v>
      </c>
      <c r="AC51" s="97">
        <f>MAX(G51,J51,M51,P51,S51,V51)</f>
        <v>19.100000000000001</v>
      </c>
      <c r="AD51" s="24">
        <f>LARGE((G51,J51,M51,P51,S51,V51),2)</f>
        <v>19</v>
      </c>
      <c r="AE51" s="24">
        <f>LARGE((G51,J51,M51,P51,S51,V51),3)</f>
        <v>18</v>
      </c>
      <c r="AF51" s="24">
        <f>LARGE((G51,J51,M51,P51,S51,V51),4)</f>
        <v>17.5</v>
      </c>
    </row>
    <row r="53" spans="1:32" ht="16.5" thickBot="1">
      <c r="A53" s="79"/>
      <c r="B53" s="82" t="str">
        <f ca="1">'MSG Ekipe+poj'!B47</f>
        <v>C mlađi kadeti - EKIPNO</v>
      </c>
      <c r="C53" s="79"/>
      <c r="D53" s="80"/>
      <c r="E53" s="79"/>
      <c r="F53" s="79"/>
      <c r="G53" s="81"/>
      <c r="H53" s="79"/>
      <c r="I53" s="79"/>
      <c r="J53" s="81"/>
      <c r="K53" s="79"/>
      <c r="L53" s="79"/>
      <c r="M53" s="81"/>
      <c r="N53" s="79"/>
      <c r="O53" s="79"/>
      <c r="P53" s="81"/>
      <c r="Q53" s="79"/>
      <c r="R53" s="79"/>
      <c r="S53" s="81"/>
      <c r="T53" s="79"/>
      <c r="U53" s="79"/>
      <c r="V53" s="81"/>
      <c r="W53" s="81"/>
      <c r="X53" s="81"/>
      <c r="Y53" s="49"/>
      <c r="Z53" s="49"/>
      <c r="AA53" s="49"/>
      <c r="AB53" s="49"/>
    </row>
    <row r="54" spans="1:32" ht="26.25" customHeight="1">
      <c r="A54" s="146"/>
      <c r="B54" s="145" t="s">
        <v>21</v>
      </c>
      <c r="C54" s="145" t="s">
        <v>17</v>
      </c>
      <c r="D54" s="266" t="s">
        <v>47</v>
      </c>
      <c r="E54" s="263"/>
      <c r="F54" s="264"/>
      <c r="G54" s="265"/>
      <c r="H54" s="263"/>
      <c r="I54" s="264"/>
      <c r="J54" s="265"/>
      <c r="K54" s="263"/>
      <c r="L54" s="264"/>
      <c r="M54" s="265"/>
      <c r="N54" s="263"/>
      <c r="O54" s="264"/>
      <c r="P54" s="265"/>
      <c r="Q54" s="263"/>
      <c r="R54" s="264"/>
      <c r="S54" s="265"/>
      <c r="T54" s="263"/>
      <c r="U54" s="264"/>
      <c r="V54" s="265"/>
      <c r="W54" s="260" t="s">
        <v>51</v>
      </c>
      <c r="X54" s="261"/>
      <c r="Y54" s="262"/>
      <c r="Z54" s="268" t="s">
        <v>48</v>
      </c>
      <c r="AA54" s="270" t="s">
        <v>52</v>
      </c>
      <c r="AB54" s="272" t="s">
        <v>49</v>
      </c>
      <c r="AC54" s="95" t="s">
        <v>10</v>
      </c>
      <c r="AD54" s="31"/>
      <c r="AE54" s="31"/>
      <c r="AF54" s="32"/>
    </row>
    <row r="55" spans="1:32" ht="15">
      <c r="A55" s="150"/>
      <c r="B55" s="151"/>
      <c r="C55" s="152"/>
      <c r="D55" s="267"/>
      <c r="E55" s="153" t="s">
        <v>29</v>
      </c>
      <c r="F55" s="155" t="s">
        <v>30</v>
      </c>
      <c r="G55" s="156" t="s">
        <v>31</v>
      </c>
      <c r="H55" s="153" t="s">
        <v>29</v>
      </c>
      <c r="I55" s="155" t="s">
        <v>30</v>
      </c>
      <c r="J55" s="157" t="s">
        <v>31</v>
      </c>
      <c r="K55" s="153" t="s">
        <v>29</v>
      </c>
      <c r="L55" s="155" t="s">
        <v>30</v>
      </c>
      <c r="M55" s="157" t="s">
        <v>31</v>
      </c>
      <c r="N55" s="153" t="s">
        <v>29</v>
      </c>
      <c r="O55" s="155" t="s">
        <v>30</v>
      </c>
      <c r="P55" s="157" t="s">
        <v>31</v>
      </c>
      <c r="Q55" s="153" t="s">
        <v>29</v>
      </c>
      <c r="R55" s="155" t="s">
        <v>30</v>
      </c>
      <c r="S55" s="157" t="s">
        <v>31</v>
      </c>
      <c r="T55" s="153" t="s">
        <v>29</v>
      </c>
      <c r="U55" s="155" t="s">
        <v>30</v>
      </c>
      <c r="V55" s="157" t="s">
        <v>31</v>
      </c>
      <c r="W55" s="153" t="s">
        <v>29</v>
      </c>
      <c r="X55" s="155" t="s">
        <v>30</v>
      </c>
      <c r="Y55" s="157" t="s">
        <v>31</v>
      </c>
      <c r="Z55" s="269"/>
      <c r="AA55" s="271"/>
      <c r="AB55" s="273"/>
      <c r="AC55" s="96" t="s">
        <v>6</v>
      </c>
      <c r="AD55" s="34" t="s">
        <v>7</v>
      </c>
      <c r="AE55" s="34" t="s">
        <v>8</v>
      </c>
      <c r="AF55" s="35" t="s">
        <v>9</v>
      </c>
    </row>
    <row r="56" spans="1:32" ht="15.75">
      <c r="A56" s="154">
        <v>1</v>
      </c>
      <c r="B56" s="67" t="str">
        <f ca="1">+'MSG Ekipe+poj'!B52</f>
        <v>Sommer Madoox Lee</v>
      </c>
      <c r="C56" s="67" t="str">
        <f ca="1">+'MSG Ekipe+poj'!C52</f>
        <v>GK Marjan</v>
      </c>
      <c r="D56" s="99" t="str">
        <f ca="1">+'MSG Ekipe+poj'!D52</f>
        <v>2004.</v>
      </c>
      <c r="E56" s="92">
        <f ca="1">+'MSG Ekipe+poj'!E52</f>
        <v>10</v>
      </c>
      <c r="F56" s="74">
        <f ca="1">+'MSG Ekipe+poj'!F52</f>
        <v>8.8000000000000007</v>
      </c>
      <c r="G56" s="159">
        <f ca="1">+E56+F56</f>
        <v>18.8</v>
      </c>
      <c r="H56" s="92">
        <f ca="1">+'MSG Ekipe+poj'!H52</f>
        <v>10</v>
      </c>
      <c r="I56" s="74">
        <f ca="1">+'MSG Ekipe+poj'!I52</f>
        <v>7.3</v>
      </c>
      <c r="J56" s="159">
        <f ca="1">+H56+I56</f>
        <v>17.3</v>
      </c>
      <c r="K56" s="92">
        <f ca="1">+'MSG Ekipe+poj'!K52</f>
        <v>10</v>
      </c>
      <c r="L56" s="74">
        <f ca="1">+'MSG Ekipe+poj'!L52</f>
        <v>8.4</v>
      </c>
      <c r="M56" s="159">
        <f ca="1">+K56+L56</f>
        <v>18.399999999999999</v>
      </c>
      <c r="N56" s="92">
        <f ca="1">+'MSG Ekipe+poj'!N52</f>
        <v>10</v>
      </c>
      <c r="O56" s="74">
        <f ca="1">+'MSG Ekipe+poj'!O52</f>
        <v>9.1</v>
      </c>
      <c r="P56" s="159">
        <f ca="1">+N56+O56</f>
        <v>19.100000000000001</v>
      </c>
      <c r="Q56" s="92">
        <f ca="1">+'MSG Ekipe+poj'!Q52</f>
        <v>10</v>
      </c>
      <c r="R56" s="74">
        <f ca="1">+'MSG Ekipe+poj'!R52</f>
        <v>8.3000000000000007</v>
      </c>
      <c r="S56" s="159">
        <f ca="1">+Q56+R56</f>
        <v>18.3</v>
      </c>
      <c r="T56" s="92">
        <f ca="1">+'MSG Ekipe+poj'!T52</f>
        <v>10</v>
      </c>
      <c r="U56" s="74">
        <f ca="1">+'MSG Ekipe+poj'!U52</f>
        <v>8.3000000000000007</v>
      </c>
      <c r="V56" s="159">
        <f ca="1">+T56+U56</f>
        <v>18.3</v>
      </c>
      <c r="W56" s="92">
        <f ca="1">+'MSG Ekipe+poj'!W52</f>
        <v>60</v>
      </c>
      <c r="X56" s="74">
        <f ca="1">+'MSG Ekipe+poj'!X52</f>
        <v>50.2</v>
      </c>
      <c r="Y56" s="159">
        <f>+W56+X56</f>
        <v>110.2</v>
      </c>
      <c r="Z56" s="172">
        <v>113.1</v>
      </c>
      <c r="AA56" s="173">
        <v>114.3</v>
      </c>
      <c r="AB56" s="174">
        <f>SUM(Y56:AA56)-MIN(Y56:AA56)</f>
        <v>227.40000000000003</v>
      </c>
      <c r="AC56" s="97">
        <f>MAX(G56,J56,M56,P56,S56,V56)</f>
        <v>19.100000000000001</v>
      </c>
      <c r="AD56" s="24">
        <f>LARGE((G56,J56,M56,P56,S56,V56),2)</f>
        <v>18.8</v>
      </c>
      <c r="AE56" s="24">
        <f>LARGE((G56,J56,M56,P56,S56,V56),3)</f>
        <v>18.399999999999999</v>
      </c>
      <c r="AF56" s="24">
        <f>LARGE((G56,J56,M56,P56,S56,V56),4)</f>
        <v>18.3</v>
      </c>
    </row>
    <row r="57" spans="1:32" ht="15.75">
      <c r="A57" s="154">
        <v>2</v>
      </c>
      <c r="B57" s="67" t="str">
        <f ca="1">+'MSG Ekipe+poj'!B53</f>
        <v>Rimac Niko</v>
      </c>
      <c r="C57" s="67" t="str">
        <f ca="1">+'MSG Ekipe+poj'!C53</f>
        <v>GK Marjan</v>
      </c>
      <c r="D57" s="99" t="str">
        <f ca="1">+'MSG Ekipe+poj'!D53</f>
        <v>2004.</v>
      </c>
      <c r="E57" s="92">
        <f ca="1">+'MSG Ekipe+poj'!E53</f>
        <v>0</v>
      </c>
      <c r="F57" s="74">
        <f ca="1">+'MSG Ekipe+poj'!F53</f>
        <v>0</v>
      </c>
      <c r="G57" s="159">
        <f ca="1">+E57+F57</f>
        <v>0</v>
      </c>
      <c r="H57" s="92">
        <f ca="1">+'MSG Ekipe+poj'!H53</f>
        <v>0</v>
      </c>
      <c r="I57" s="74">
        <f ca="1">+'MSG Ekipe+poj'!I53</f>
        <v>0</v>
      </c>
      <c r="J57" s="159">
        <f ca="1">+H57+I57</f>
        <v>0</v>
      </c>
      <c r="K57" s="92">
        <f ca="1">+'MSG Ekipe+poj'!K53</f>
        <v>0</v>
      </c>
      <c r="L57" s="74">
        <f ca="1">+'MSG Ekipe+poj'!L53</f>
        <v>0</v>
      </c>
      <c r="M57" s="159">
        <f ca="1">+K57+L57</f>
        <v>0</v>
      </c>
      <c r="N57" s="92">
        <f ca="1">+'MSG Ekipe+poj'!N53</f>
        <v>0</v>
      </c>
      <c r="O57" s="74">
        <f ca="1">+'MSG Ekipe+poj'!O53</f>
        <v>0</v>
      </c>
      <c r="P57" s="159">
        <f ca="1">+N57+O57</f>
        <v>0</v>
      </c>
      <c r="Q57" s="92">
        <f ca="1">+'MSG Ekipe+poj'!Q53</f>
        <v>0</v>
      </c>
      <c r="R57" s="74">
        <f ca="1">+'MSG Ekipe+poj'!R53</f>
        <v>0</v>
      </c>
      <c r="S57" s="159">
        <f ca="1">+Q57+R57</f>
        <v>0</v>
      </c>
      <c r="T57" s="92">
        <f ca="1">+'MSG Ekipe+poj'!T53</f>
        <v>0</v>
      </c>
      <c r="U57" s="74">
        <f ca="1">+'MSG Ekipe+poj'!U53</f>
        <v>0</v>
      </c>
      <c r="V57" s="159">
        <f ca="1">+T57+U57</f>
        <v>0</v>
      </c>
      <c r="W57" s="92">
        <f ca="1">+'MSG Ekipe+poj'!W53</f>
        <v>0</v>
      </c>
      <c r="X57" s="74">
        <f ca="1">+'MSG Ekipe+poj'!X53</f>
        <v>0</v>
      </c>
      <c r="Y57" s="159">
        <f>+W57+X57</f>
        <v>0</v>
      </c>
      <c r="Z57" s="166">
        <v>0</v>
      </c>
      <c r="AA57" s="167">
        <v>106.9</v>
      </c>
      <c r="AB57" s="168">
        <f>SUM(Y57:AA57)-MIN(Y57:AA57)</f>
        <v>106.9</v>
      </c>
      <c r="AC57" s="97">
        <f>MAX(G57,J57,M57,P57,S57,V57)</f>
        <v>0</v>
      </c>
      <c r="AD57" s="24">
        <f>LARGE((G57,J57,M57,P57,S57,V57),2)</f>
        <v>0</v>
      </c>
      <c r="AE57" s="24">
        <f>LARGE((G57,J57,M57,P57,S57,V57),3)</f>
        <v>0</v>
      </c>
      <c r="AF57" s="24">
        <f>LARGE((G57,J57,M57,P57,S57,V57),4)</f>
        <v>0</v>
      </c>
    </row>
    <row r="58" spans="1:32" ht="15.75" hidden="1">
      <c r="A58" s="154">
        <v>3</v>
      </c>
      <c r="B58" s="67" t="str">
        <f ca="1">+'MSG Ekipe+poj'!B50</f>
        <v>Baturina Martin</v>
      </c>
      <c r="C58" s="67" t="str">
        <f ca="1">+'MSG Ekipe+poj'!C50</f>
        <v>GK Marjan</v>
      </c>
      <c r="D58" s="99" t="str">
        <f ca="1">+'MSG Ekipe+poj'!D50</f>
        <v>2003.</v>
      </c>
      <c r="E58" s="92">
        <f ca="1">+'MSG Ekipe+poj'!E50</f>
        <v>10</v>
      </c>
      <c r="F58" s="74">
        <f ca="1">+'MSG Ekipe+poj'!F50</f>
        <v>9.6</v>
      </c>
      <c r="G58" s="159">
        <f ca="1">+E58+F58</f>
        <v>19.600000000000001</v>
      </c>
      <c r="H58" s="92">
        <f ca="1">+'MSG Ekipe+poj'!H50</f>
        <v>10</v>
      </c>
      <c r="I58" s="74">
        <f ca="1">+'MSG Ekipe+poj'!I50</f>
        <v>8</v>
      </c>
      <c r="J58" s="159">
        <f ca="1">+H58+I58</f>
        <v>18</v>
      </c>
      <c r="K58" s="92">
        <f ca="1">+'MSG Ekipe+poj'!K50</f>
        <v>10</v>
      </c>
      <c r="L58" s="74">
        <f ca="1">+'MSG Ekipe+poj'!L50</f>
        <v>8.9</v>
      </c>
      <c r="M58" s="159">
        <f ca="1">+K58+L58</f>
        <v>18.899999999999999</v>
      </c>
      <c r="N58" s="92">
        <f ca="1">+'MSG Ekipe+poj'!N50</f>
        <v>10</v>
      </c>
      <c r="O58" s="74">
        <f ca="1">+'MSG Ekipe+poj'!O50</f>
        <v>9.8000000000000007</v>
      </c>
      <c r="P58" s="159">
        <f ca="1">+N58+O58</f>
        <v>19.8</v>
      </c>
      <c r="Q58" s="92">
        <f ca="1">+'MSG Ekipe+poj'!Q50</f>
        <v>10</v>
      </c>
      <c r="R58" s="74">
        <f ca="1">+'MSG Ekipe+poj'!R50</f>
        <v>9.3000000000000007</v>
      </c>
      <c r="S58" s="159">
        <f ca="1">+Q58+R58</f>
        <v>19.3</v>
      </c>
      <c r="T58" s="92">
        <f ca="1">+'MSG Ekipe+poj'!T50</f>
        <v>10</v>
      </c>
      <c r="U58" s="74">
        <f ca="1">+'MSG Ekipe+poj'!U50</f>
        <v>8.9</v>
      </c>
      <c r="V58" s="159">
        <f ca="1">+T58+U58</f>
        <v>18.899999999999999</v>
      </c>
      <c r="W58" s="92">
        <f ca="1">+'MSG Ekipe+poj'!W50</f>
        <v>60</v>
      </c>
      <c r="X58" s="74">
        <f ca="1">+'MSG Ekipe+poj'!X50</f>
        <v>54.499999999999993</v>
      </c>
      <c r="Y58" s="159">
        <f>+W58+X58</f>
        <v>114.5</v>
      </c>
      <c r="Z58" s="166">
        <v>113.1</v>
      </c>
      <c r="AA58" s="167">
        <v>112.55</v>
      </c>
      <c r="AB58" s="168">
        <f>SUM(Y58:AA58)-MIN(Y58:AA58)</f>
        <v>227.59999999999997</v>
      </c>
      <c r="AC58" s="97">
        <f>MAX(G58,J58,M58,P58,S58,V58)</f>
        <v>19.8</v>
      </c>
      <c r="AD58" s="24">
        <f>LARGE((G58,J58,M58,P58,S58,V58),2)</f>
        <v>19.600000000000001</v>
      </c>
      <c r="AE58" s="24">
        <f>LARGE((G58,J58,M58,P58,S58,V58),3)</f>
        <v>19.3</v>
      </c>
      <c r="AF58" s="24">
        <f>LARGE((G58,J58,M58,P58,S58,V58),4)</f>
        <v>18.899999999999999</v>
      </c>
    </row>
    <row r="59" spans="1:32" ht="15.75" hidden="1">
      <c r="A59" s="154">
        <v>4</v>
      </c>
      <c r="B59" s="67" t="str">
        <f ca="1">+'MSG Ekipe+poj'!B51</f>
        <v>Pavičić Luka Petar</v>
      </c>
      <c r="C59" s="67" t="str">
        <f ca="1">+'MSG Ekipe+poj'!C51</f>
        <v>GK Marjan</v>
      </c>
      <c r="D59" s="99" t="str">
        <f ca="1">+'MSG Ekipe+poj'!D51</f>
        <v>2003.</v>
      </c>
      <c r="E59" s="92">
        <f ca="1">+'MSG Ekipe+poj'!E51</f>
        <v>10</v>
      </c>
      <c r="F59" s="74">
        <f ca="1">+'MSG Ekipe+poj'!F51</f>
        <v>9.4</v>
      </c>
      <c r="G59" s="159">
        <f ca="1">+E59+F59</f>
        <v>19.399999999999999</v>
      </c>
      <c r="H59" s="92">
        <f ca="1">+'MSG Ekipe+poj'!H51</f>
        <v>10</v>
      </c>
      <c r="I59" s="74">
        <f ca="1">+'MSG Ekipe+poj'!I51</f>
        <v>7.6</v>
      </c>
      <c r="J59" s="159">
        <f ca="1">+H59+I59</f>
        <v>17.600000000000001</v>
      </c>
      <c r="K59" s="92">
        <f ca="1">+'MSG Ekipe+poj'!K51</f>
        <v>10</v>
      </c>
      <c r="L59" s="74">
        <f ca="1">+'MSG Ekipe+poj'!L51</f>
        <v>8.8000000000000007</v>
      </c>
      <c r="M59" s="159">
        <f ca="1">+K59+L59</f>
        <v>18.8</v>
      </c>
      <c r="N59" s="92">
        <f ca="1">+'MSG Ekipe+poj'!N51</f>
        <v>10</v>
      </c>
      <c r="O59" s="74">
        <f ca="1">+'MSG Ekipe+poj'!O51</f>
        <v>9.8000000000000007</v>
      </c>
      <c r="P59" s="159">
        <f ca="1">+N59+O59</f>
        <v>19.8</v>
      </c>
      <c r="Q59" s="92">
        <f ca="1">+'MSG Ekipe+poj'!Q51</f>
        <v>10</v>
      </c>
      <c r="R59" s="74">
        <f ca="1">+'MSG Ekipe+poj'!R51</f>
        <v>9.5</v>
      </c>
      <c r="S59" s="159">
        <f ca="1">+Q59+R59</f>
        <v>19.5</v>
      </c>
      <c r="T59" s="92">
        <f ca="1">+'MSG Ekipe+poj'!T51</f>
        <v>10</v>
      </c>
      <c r="U59" s="74">
        <f ca="1">+'MSG Ekipe+poj'!U51</f>
        <v>8.6999999999999993</v>
      </c>
      <c r="V59" s="159">
        <f ca="1">+T59+U59</f>
        <v>18.7</v>
      </c>
      <c r="W59" s="92">
        <f ca="1">+'MSG Ekipe+poj'!W51</f>
        <v>60</v>
      </c>
      <c r="X59" s="74">
        <f ca="1">+'MSG Ekipe+poj'!X51</f>
        <v>53.8</v>
      </c>
      <c r="Y59" s="159">
        <f>+W59+X59</f>
        <v>113.8</v>
      </c>
      <c r="Z59" s="166">
        <v>110</v>
      </c>
      <c r="AA59" s="167">
        <v>108.3</v>
      </c>
      <c r="AB59" s="168">
        <f>SUM(Y59:AA59)-MIN(Y59:AA59)</f>
        <v>223.8</v>
      </c>
      <c r="AC59" s="97">
        <f>MAX(G59,J59,M59,P59,S59,V59)</f>
        <v>19.8</v>
      </c>
      <c r="AD59" s="24">
        <f>LARGE((G59,J59,M59,P59,S59,V59),2)</f>
        <v>19.5</v>
      </c>
      <c r="AE59" s="24">
        <f>LARGE((G59,J59,M59,P59,S59,V59),3)</f>
        <v>19.399999999999999</v>
      </c>
      <c r="AF59" s="24">
        <f>LARGE((G59,J59,M59,P59,S59,V59),4)</f>
        <v>18.8</v>
      </c>
    </row>
    <row r="61" spans="1:32" ht="16.5" thickBot="1">
      <c r="A61" s="79"/>
      <c r="B61" s="82" t="s">
        <v>145</v>
      </c>
      <c r="C61" s="79"/>
      <c r="D61" s="80"/>
      <c r="E61" s="79"/>
      <c r="F61" s="79"/>
      <c r="G61" s="81"/>
      <c r="H61" s="79"/>
      <c r="I61" s="79"/>
      <c r="J61" s="81"/>
      <c r="K61" s="79"/>
      <c r="L61" s="79"/>
      <c r="M61" s="81"/>
      <c r="N61" s="79"/>
      <c r="O61" s="79"/>
      <c r="P61" s="81"/>
      <c r="Q61" s="79"/>
      <c r="R61" s="79"/>
      <c r="S61" s="81"/>
      <c r="T61" s="79"/>
      <c r="U61" s="79"/>
      <c r="V61" s="81"/>
      <c r="W61" s="81"/>
      <c r="X61" s="81"/>
      <c r="Y61" s="49"/>
      <c r="Z61" s="49"/>
      <c r="AA61" s="49"/>
      <c r="AB61" s="49"/>
    </row>
    <row r="62" spans="1:32" ht="26.25" customHeight="1">
      <c r="A62" s="146"/>
      <c r="B62" s="145" t="s">
        <v>21</v>
      </c>
      <c r="C62" s="145" t="s">
        <v>17</v>
      </c>
      <c r="D62" s="266" t="s">
        <v>47</v>
      </c>
      <c r="E62" s="263"/>
      <c r="F62" s="264"/>
      <c r="G62" s="265"/>
      <c r="H62" s="263"/>
      <c r="I62" s="264"/>
      <c r="J62" s="265"/>
      <c r="K62" s="263"/>
      <c r="L62" s="264"/>
      <c r="M62" s="265"/>
      <c r="N62" s="263"/>
      <c r="O62" s="264"/>
      <c r="P62" s="265"/>
      <c r="Q62" s="263"/>
      <c r="R62" s="264"/>
      <c r="S62" s="265"/>
      <c r="T62" s="263"/>
      <c r="U62" s="264"/>
      <c r="V62" s="265"/>
      <c r="W62" s="260" t="s">
        <v>51</v>
      </c>
      <c r="X62" s="261"/>
      <c r="Y62" s="262"/>
      <c r="Z62" s="268" t="s">
        <v>48</v>
      </c>
      <c r="AA62" s="270" t="s">
        <v>52</v>
      </c>
      <c r="AB62" s="272" t="s">
        <v>49</v>
      </c>
      <c r="AC62" s="95" t="s">
        <v>10</v>
      </c>
      <c r="AD62" s="31"/>
      <c r="AE62" s="31"/>
      <c r="AF62" s="32"/>
    </row>
    <row r="63" spans="1:32" ht="15">
      <c r="A63" s="150"/>
      <c r="B63" s="151"/>
      <c r="C63" s="152"/>
      <c r="D63" s="267"/>
      <c r="E63" s="153" t="s">
        <v>29</v>
      </c>
      <c r="F63" s="155" t="s">
        <v>30</v>
      </c>
      <c r="G63" s="156" t="s">
        <v>31</v>
      </c>
      <c r="H63" s="153" t="s">
        <v>29</v>
      </c>
      <c r="I63" s="155" t="s">
        <v>30</v>
      </c>
      <c r="J63" s="157" t="s">
        <v>31</v>
      </c>
      <c r="K63" s="153" t="s">
        <v>29</v>
      </c>
      <c r="L63" s="155" t="s">
        <v>30</v>
      </c>
      <c r="M63" s="157" t="s">
        <v>31</v>
      </c>
      <c r="N63" s="153" t="s">
        <v>29</v>
      </c>
      <c r="O63" s="155" t="s">
        <v>30</v>
      </c>
      <c r="P63" s="157" t="s">
        <v>31</v>
      </c>
      <c r="Q63" s="153" t="s">
        <v>29</v>
      </c>
      <c r="R63" s="155" t="s">
        <v>30</v>
      </c>
      <c r="S63" s="157" t="s">
        <v>31</v>
      </c>
      <c r="T63" s="153" t="s">
        <v>29</v>
      </c>
      <c r="U63" s="155" t="s">
        <v>30</v>
      </c>
      <c r="V63" s="157" t="s">
        <v>31</v>
      </c>
      <c r="W63" s="153" t="s">
        <v>29</v>
      </c>
      <c r="X63" s="155" t="s">
        <v>30</v>
      </c>
      <c r="Y63" s="157" t="s">
        <v>31</v>
      </c>
      <c r="Z63" s="269"/>
      <c r="AA63" s="271"/>
      <c r="AB63" s="273"/>
      <c r="AC63" s="96" t="s">
        <v>6</v>
      </c>
      <c r="AD63" s="34" t="s">
        <v>7</v>
      </c>
      <c r="AE63" s="34" t="s">
        <v>8</v>
      </c>
      <c r="AF63" s="35" t="s">
        <v>9</v>
      </c>
    </row>
    <row r="64" spans="1:32" ht="15.75">
      <c r="A64" s="154">
        <v>1</v>
      </c>
      <c r="B64" s="67">
        <f ca="1">+'MSG Ekipe+poj'!B63</f>
        <v>0</v>
      </c>
      <c r="C64" s="67">
        <f ca="1">+'MSG Ekipe+poj'!C63</f>
        <v>0</v>
      </c>
      <c r="D64" s="99">
        <f ca="1">+'MSG Ekipe+poj'!D63</f>
        <v>0</v>
      </c>
      <c r="E64" s="92">
        <f ca="1">+'MSG Ekipe+poj'!E63</f>
        <v>0</v>
      </c>
      <c r="F64" s="74">
        <f ca="1">+'MSG Ekipe+poj'!F63</f>
        <v>0</v>
      </c>
      <c r="G64" s="159">
        <f ca="1">+E64+F64</f>
        <v>0</v>
      </c>
      <c r="H64" s="92">
        <f ca="1">+'MSG Ekipe+poj'!H63</f>
        <v>0</v>
      </c>
      <c r="I64" s="74">
        <f ca="1">+'MSG Ekipe+poj'!I63</f>
        <v>0</v>
      </c>
      <c r="J64" s="159">
        <f ca="1">+H64+I64</f>
        <v>0</v>
      </c>
      <c r="K64" s="92">
        <f ca="1">+'MSG Ekipe+poj'!K63</f>
        <v>0</v>
      </c>
      <c r="L64" s="74">
        <f ca="1">+'MSG Ekipe+poj'!L63</f>
        <v>0</v>
      </c>
      <c r="M64" s="159">
        <f ca="1">+K64+L64</f>
        <v>0</v>
      </c>
      <c r="N64" s="92">
        <f ca="1">+'MSG Ekipe+poj'!N63</f>
        <v>0</v>
      </c>
      <c r="O64" s="74">
        <f ca="1">+'MSG Ekipe+poj'!O63</f>
        <v>0</v>
      </c>
      <c r="P64" s="159">
        <f ca="1">+N64+O64</f>
        <v>0</v>
      </c>
      <c r="Q64" s="92">
        <f ca="1">+'MSG Ekipe+poj'!Q63</f>
        <v>0</v>
      </c>
      <c r="R64" s="74">
        <f ca="1">+'MSG Ekipe+poj'!R63</f>
        <v>0</v>
      </c>
      <c r="S64" s="159">
        <f ca="1">+Q64+R64</f>
        <v>0</v>
      </c>
      <c r="T64" s="92">
        <f ca="1">+'MSG Ekipe+poj'!T63</f>
        <v>0</v>
      </c>
      <c r="U64" s="74">
        <f ca="1">+'MSG Ekipe+poj'!U63</f>
        <v>0</v>
      </c>
      <c r="V64" s="159">
        <f ca="1">+T64+U64</f>
        <v>0</v>
      </c>
      <c r="W64" s="92">
        <f ca="1">+'MSG Ekipe+poj'!W63</f>
        <v>0</v>
      </c>
      <c r="X64" s="74">
        <f ca="1">+'MSG Ekipe+poj'!X63</f>
        <v>0</v>
      </c>
      <c r="Y64" s="159">
        <f>+W64+X64</f>
        <v>0</v>
      </c>
      <c r="Z64" s="172">
        <v>114.7</v>
      </c>
      <c r="AA64" s="173">
        <v>58.6</v>
      </c>
      <c r="AB64" s="174">
        <f>SUM(Y64:AA64)-MIN(Y64:AA64)</f>
        <v>173.3</v>
      </c>
      <c r="AC64" s="97">
        <f>MAX(G64,J64,M64,P64,S64,V64)</f>
        <v>0</v>
      </c>
      <c r="AD64" s="24">
        <f>LARGE((G64,J64,M64,P64,S64,V64),2)</f>
        <v>0</v>
      </c>
      <c r="AE64" s="24">
        <f>LARGE((G64,J64,M64,P64,S64,V64),3)</f>
        <v>0</v>
      </c>
      <c r="AF64" s="24">
        <f>LARGE((G64,J64,M64,P64,S64,V64),4)</f>
        <v>0</v>
      </c>
    </row>
    <row r="65" spans="1:32" ht="15.75">
      <c r="A65" s="154">
        <v>2</v>
      </c>
      <c r="B65" s="67">
        <f ca="1">+'MSG Ekipe+poj'!B62</f>
        <v>0</v>
      </c>
      <c r="C65" s="67">
        <f ca="1">+'MSG Ekipe+poj'!C62</f>
        <v>0</v>
      </c>
      <c r="D65" s="99">
        <f ca="1">+'MSG Ekipe+poj'!D62</f>
        <v>0</v>
      </c>
      <c r="E65" s="92">
        <f ca="1">+'MSG Ekipe+poj'!E62</f>
        <v>0</v>
      </c>
      <c r="F65" s="74">
        <f ca="1">+'MSG Ekipe+poj'!F62</f>
        <v>0</v>
      </c>
      <c r="G65" s="159">
        <f ca="1">+E65+F65</f>
        <v>0</v>
      </c>
      <c r="H65" s="92">
        <f ca="1">+'MSG Ekipe+poj'!H62</f>
        <v>0</v>
      </c>
      <c r="I65" s="74">
        <f ca="1">+'MSG Ekipe+poj'!I62</f>
        <v>0</v>
      </c>
      <c r="J65" s="159">
        <f ca="1">+H65+I65</f>
        <v>0</v>
      </c>
      <c r="K65" s="92">
        <f ca="1">+'MSG Ekipe+poj'!K62</f>
        <v>0</v>
      </c>
      <c r="L65" s="74">
        <f ca="1">+'MSG Ekipe+poj'!L62</f>
        <v>0</v>
      </c>
      <c r="M65" s="159">
        <f ca="1">+K65+L65</f>
        <v>0</v>
      </c>
      <c r="N65" s="92">
        <f ca="1">+'MSG Ekipe+poj'!N62</f>
        <v>0</v>
      </c>
      <c r="O65" s="74">
        <f ca="1">+'MSG Ekipe+poj'!O62</f>
        <v>0</v>
      </c>
      <c r="P65" s="159">
        <f ca="1">+N65+O65</f>
        <v>0</v>
      </c>
      <c r="Q65" s="92">
        <f ca="1">+'MSG Ekipe+poj'!Q62</f>
        <v>0</v>
      </c>
      <c r="R65" s="74">
        <f ca="1">+'MSG Ekipe+poj'!R62</f>
        <v>0</v>
      </c>
      <c r="S65" s="159">
        <f ca="1">+Q65+R65</f>
        <v>0</v>
      </c>
      <c r="T65" s="92">
        <f ca="1">+'MSG Ekipe+poj'!T62</f>
        <v>0</v>
      </c>
      <c r="U65" s="74">
        <f ca="1">+'MSG Ekipe+poj'!U62</f>
        <v>0</v>
      </c>
      <c r="V65" s="159">
        <f ca="1">+T65+U65</f>
        <v>0</v>
      </c>
      <c r="W65" s="92">
        <f ca="1">+'MSG Ekipe+poj'!W62</f>
        <v>0</v>
      </c>
      <c r="X65" s="74">
        <f ca="1">+'MSG Ekipe+poj'!X62</f>
        <v>0</v>
      </c>
      <c r="Y65" s="159">
        <f>+W65+X65</f>
        <v>0</v>
      </c>
      <c r="Z65" s="166">
        <v>115.3</v>
      </c>
      <c r="AA65" s="167">
        <v>56.8</v>
      </c>
      <c r="AB65" s="168">
        <f>SUM(Y65:AA65)-MIN(Y65:AA65)</f>
        <v>172.1</v>
      </c>
      <c r="AC65" s="97">
        <f>MAX(G65,J65,M65,P65,S65,V65)</f>
        <v>0</v>
      </c>
      <c r="AD65" s="24">
        <f>LARGE((G65,J65,M65,P65,S65,V65),2)</f>
        <v>0</v>
      </c>
      <c r="AE65" s="24">
        <f>LARGE((G65,J65,M65,P65,S65,V65),3)</f>
        <v>0</v>
      </c>
      <c r="AF65" s="24">
        <f>LARGE((G65,J65,M65,P65,S65,V65),4)</f>
        <v>0</v>
      </c>
    </row>
    <row r="66" spans="1:32" ht="15.75">
      <c r="A66" s="154">
        <v>3</v>
      </c>
      <c r="B66" s="67">
        <f ca="1">+'MSG Ekipe+poj'!B64</f>
        <v>0</v>
      </c>
      <c r="C66" s="67">
        <f ca="1">+'MSG Ekipe+poj'!C64</f>
        <v>0</v>
      </c>
      <c r="D66" s="99">
        <f ca="1">+'MSG Ekipe+poj'!D64</f>
        <v>0</v>
      </c>
      <c r="E66" s="92">
        <f ca="1">+'MSG Ekipe+poj'!E64</f>
        <v>0</v>
      </c>
      <c r="F66" s="74">
        <f ca="1">+'MSG Ekipe+poj'!F64</f>
        <v>0</v>
      </c>
      <c r="G66" s="159">
        <f ca="1">+E66+F66</f>
        <v>0</v>
      </c>
      <c r="H66" s="92">
        <f ca="1">+'MSG Ekipe+poj'!H64</f>
        <v>0</v>
      </c>
      <c r="I66" s="74">
        <f ca="1">+'MSG Ekipe+poj'!I64</f>
        <v>0</v>
      </c>
      <c r="J66" s="159">
        <f ca="1">+H66+I66</f>
        <v>0</v>
      </c>
      <c r="K66" s="92">
        <f ca="1">+'MSG Ekipe+poj'!K64</f>
        <v>0</v>
      </c>
      <c r="L66" s="74">
        <f ca="1">+'MSG Ekipe+poj'!L64</f>
        <v>0</v>
      </c>
      <c r="M66" s="159">
        <f ca="1">+K66+L66</f>
        <v>0</v>
      </c>
      <c r="N66" s="92">
        <f ca="1">+'MSG Ekipe+poj'!N64</f>
        <v>0</v>
      </c>
      <c r="O66" s="74">
        <f ca="1">+'MSG Ekipe+poj'!O64</f>
        <v>0</v>
      </c>
      <c r="P66" s="159">
        <f ca="1">+N66+O66</f>
        <v>0</v>
      </c>
      <c r="Q66" s="92">
        <f ca="1">+'MSG Ekipe+poj'!Q64</f>
        <v>0</v>
      </c>
      <c r="R66" s="74">
        <f ca="1">+'MSG Ekipe+poj'!R64</f>
        <v>0</v>
      </c>
      <c r="S66" s="159">
        <f ca="1">+Q66+R66</f>
        <v>0</v>
      </c>
      <c r="T66" s="92">
        <f ca="1">+'MSG Ekipe+poj'!T64</f>
        <v>0</v>
      </c>
      <c r="U66" s="74">
        <f ca="1">+'MSG Ekipe+poj'!U64</f>
        <v>0</v>
      </c>
      <c r="V66" s="159">
        <f ca="1">+T66+U66</f>
        <v>0</v>
      </c>
      <c r="W66" s="92">
        <f ca="1">+'MSG Ekipe+poj'!W64</f>
        <v>0</v>
      </c>
      <c r="X66" s="74">
        <f ca="1">+'MSG Ekipe+poj'!X64</f>
        <v>0</v>
      </c>
      <c r="Y66" s="159">
        <f>+W66+X66</f>
        <v>0</v>
      </c>
      <c r="Z66" s="166">
        <v>113.8</v>
      </c>
      <c r="AA66" s="167">
        <v>57.8</v>
      </c>
      <c r="AB66" s="168">
        <f>SUM(Y66:AA66)-MIN(Y66:AA66)</f>
        <v>171.6</v>
      </c>
      <c r="AC66" s="97">
        <f>MAX(G66,J66,M66,P66,S66,V66)</f>
        <v>0</v>
      </c>
      <c r="AD66" s="24">
        <f>LARGE((G66,J66,M66,P66,S66,V66),2)</f>
        <v>0</v>
      </c>
      <c r="AE66" s="24">
        <f>LARGE((G66,J66,M66,P66,S66,V66),3)</f>
        <v>0</v>
      </c>
      <c r="AF66" s="24">
        <f>LARGE((G66,J66,M66,P66,S66,V66),4)</f>
        <v>0</v>
      </c>
    </row>
  </sheetData>
  <mergeCells count="55">
    <mergeCell ref="D19:D20"/>
    <mergeCell ref="E54:G54"/>
    <mergeCell ref="N27:P27"/>
    <mergeCell ref="T62:V62"/>
    <mergeCell ref="D62:D63"/>
    <mergeCell ref="H19:J19"/>
    <mergeCell ref="K19:M19"/>
    <mergeCell ref="N19:P19"/>
    <mergeCell ref="Q27:S27"/>
    <mergeCell ref="Q19:S19"/>
    <mergeCell ref="E19:G19"/>
    <mergeCell ref="W62:Y62"/>
    <mergeCell ref="E62:G62"/>
    <mergeCell ref="H62:J62"/>
    <mergeCell ref="K62:M62"/>
    <mergeCell ref="N62:P62"/>
    <mergeCell ref="D3:D4"/>
    <mergeCell ref="H54:J54"/>
    <mergeCell ref="T3:V3"/>
    <mergeCell ref="Q62:S62"/>
    <mergeCell ref="K27:M27"/>
    <mergeCell ref="E27:G27"/>
    <mergeCell ref="N54:P54"/>
    <mergeCell ref="Q54:S54"/>
    <mergeCell ref="T54:V54"/>
    <mergeCell ref="K54:M54"/>
    <mergeCell ref="T27:V27"/>
    <mergeCell ref="W27:Y27"/>
    <mergeCell ref="W54:Y54"/>
    <mergeCell ref="E3:G3"/>
    <mergeCell ref="N3:P3"/>
    <mergeCell ref="D27:D28"/>
    <mergeCell ref="D54:D55"/>
    <mergeCell ref="H3:J3"/>
    <mergeCell ref="K3:M3"/>
    <mergeCell ref="H27:J27"/>
    <mergeCell ref="W3:Y3"/>
    <mergeCell ref="Q3:S3"/>
    <mergeCell ref="AB3:AB4"/>
    <mergeCell ref="Z19:Z20"/>
    <mergeCell ref="AA19:AA20"/>
    <mergeCell ref="AB19:AB20"/>
    <mergeCell ref="Z3:Z4"/>
    <mergeCell ref="AA3:AA4"/>
    <mergeCell ref="W19:Y19"/>
    <mergeCell ref="T19:V19"/>
    <mergeCell ref="AB62:AB63"/>
    <mergeCell ref="Z27:Z28"/>
    <mergeCell ref="AA27:AA28"/>
    <mergeCell ref="AB27:AB28"/>
    <mergeCell ref="Z54:Z55"/>
    <mergeCell ref="AA54:AA55"/>
    <mergeCell ref="AB54:AB55"/>
    <mergeCell ref="Z62:Z63"/>
    <mergeCell ref="AA62:AA63"/>
  </mergeCells>
  <phoneticPr fontId="0" type="noConversion"/>
  <printOptions horizontalCentered="1"/>
  <pageMargins left="0.19685039370078741" right="0.11811023622047245" top="0.9055118110236221" bottom="0.82677165354330717" header="0.35433070866141736" footer="0.31496062992125984"/>
  <pageSetup paperSize="9" scale="75" orientation="landscape" horizontalDpi="4294967295" verticalDpi="300" r:id="rId1"/>
  <headerFooter alignWithMargins="0">
    <oddHeader>&amp;LGK "MARJAN"&amp;C3. kolo 9. Kupa Hrvatske Regija Jug "A" i "B" program
6. Kupa "C" program
&amp;"Arial,Bold"POJEDINAČNI POREDAK&amp;R&amp;8Split,18.10.2009.
&amp;P</oddHeader>
  </headerFooter>
  <rowBreaks count="1" manualBreakCount="1">
    <brk id="25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29"/>
  <sheetViews>
    <sheetView view="pageBreakPreview" topLeftCell="A87" zoomScaleNormal="70" zoomScaleSheetLayoutView="100" workbookViewId="0">
      <selection activeCell="A99" sqref="A99"/>
    </sheetView>
  </sheetViews>
  <sheetFormatPr defaultRowHeight="14.25" outlineLevelRow="1" outlineLevelCol="1"/>
  <cols>
    <col min="1" max="1" width="5.140625" customWidth="1"/>
    <col min="2" max="2" width="21.5703125" customWidth="1"/>
    <col min="3" max="3" width="12.42578125" style="42" customWidth="1"/>
    <col min="4" max="4" width="9.7109375" style="44" customWidth="1" outlineLevel="1"/>
    <col min="5" max="5" width="6.28515625" style="41" customWidth="1"/>
    <col min="6" max="6" width="5.7109375" style="41" customWidth="1"/>
    <col min="7" max="7" width="8.28515625" style="12" customWidth="1"/>
    <col min="8" max="8" width="6.28515625" style="41" customWidth="1"/>
    <col min="9" max="9" width="5.7109375" style="41" customWidth="1"/>
    <col min="10" max="10" width="7.85546875" style="12" customWidth="1"/>
    <col min="11" max="11" width="6.28515625" style="41" customWidth="1"/>
    <col min="12" max="12" width="5.7109375" style="41" customWidth="1"/>
    <col min="13" max="13" width="7.85546875" style="12" customWidth="1"/>
    <col min="14" max="14" width="6.28515625" style="41" customWidth="1"/>
    <col min="15" max="15" width="5.7109375" style="41" customWidth="1"/>
    <col min="16" max="16" width="7.7109375" style="12" customWidth="1"/>
    <col min="17" max="17" width="6.28515625" style="41" customWidth="1"/>
    <col min="18" max="18" width="5.7109375" style="41" customWidth="1"/>
    <col min="19" max="19" width="8.140625" style="12" customWidth="1"/>
    <col min="20" max="21" width="6.28515625" style="41" customWidth="1"/>
    <col min="22" max="22" width="7.85546875" style="12" customWidth="1"/>
    <col min="23" max="23" width="8.140625" style="12" hidden="1" customWidth="1"/>
    <col min="24" max="24" width="6.85546875" hidden="1" customWidth="1"/>
    <col min="25" max="25" width="9.7109375" style="5" customWidth="1"/>
  </cols>
  <sheetData>
    <row r="1" spans="1:25" ht="9" hidden="1" customHeight="1"/>
    <row r="2" spans="1:25" s="2" customFormat="1" ht="16.5" hidden="1" thickBot="1">
      <c r="A2" s="79"/>
      <c r="B2" s="82" t="s">
        <v>142</v>
      </c>
      <c r="C2" s="79"/>
      <c r="D2" s="80"/>
      <c r="E2" s="79"/>
      <c r="F2" s="79"/>
      <c r="G2" s="81"/>
      <c r="H2" s="79"/>
      <c r="I2" s="79"/>
      <c r="J2" s="81"/>
      <c r="K2" s="79"/>
      <c r="L2" s="79"/>
      <c r="M2" s="81"/>
      <c r="N2" s="79"/>
      <c r="O2" s="79"/>
      <c r="P2" s="81"/>
      <c r="Q2" s="79"/>
      <c r="R2" s="79"/>
      <c r="S2" s="81"/>
      <c r="T2" s="79"/>
      <c r="U2" s="79"/>
      <c r="V2" s="81"/>
      <c r="W2" s="81"/>
      <c r="X2" s="81"/>
      <c r="Y2" s="49"/>
    </row>
    <row r="3" spans="1:25" s="38" customFormat="1" ht="26.25" hidden="1" customHeight="1">
      <c r="A3" s="146"/>
      <c r="B3" s="145" t="s">
        <v>21</v>
      </c>
      <c r="C3" s="145" t="s">
        <v>17</v>
      </c>
      <c r="D3" s="266" t="s">
        <v>47</v>
      </c>
      <c r="E3" s="263"/>
      <c r="F3" s="264"/>
      <c r="G3" s="265"/>
      <c r="H3" s="263"/>
      <c r="I3" s="264"/>
      <c r="J3" s="265"/>
      <c r="K3" s="263"/>
      <c r="L3" s="264"/>
      <c r="M3" s="265"/>
      <c r="N3" s="263"/>
      <c r="O3" s="264"/>
      <c r="P3" s="265"/>
      <c r="Q3" s="263"/>
      <c r="R3" s="264"/>
      <c r="S3" s="265"/>
      <c r="T3" s="263"/>
      <c r="U3" s="264"/>
      <c r="V3" s="265"/>
      <c r="W3" s="260" t="s">
        <v>0</v>
      </c>
      <c r="X3" s="261"/>
      <c r="Y3" s="262"/>
    </row>
    <row r="4" spans="1:25" ht="23.25" hidden="1" customHeight="1">
      <c r="A4" s="150"/>
      <c r="B4" s="151"/>
      <c r="C4" s="152" t="s">
        <v>27</v>
      </c>
      <c r="D4" s="267"/>
      <c r="E4" s="153" t="s">
        <v>29</v>
      </c>
      <c r="F4" s="155" t="s">
        <v>30</v>
      </c>
      <c r="G4" s="156" t="s">
        <v>31</v>
      </c>
      <c r="H4" s="153" t="s">
        <v>29</v>
      </c>
      <c r="I4" s="155" t="s">
        <v>30</v>
      </c>
      <c r="J4" s="157" t="s">
        <v>31</v>
      </c>
      <c r="K4" s="153" t="s">
        <v>29</v>
      </c>
      <c r="L4" s="155" t="s">
        <v>30</v>
      </c>
      <c r="M4" s="157" t="s">
        <v>31</v>
      </c>
      <c r="N4" s="153" t="s">
        <v>29</v>
      </c>
      <c r="O4" s="155" t="s">
        <v>30</v>
      </c>
      <c r="P4" s="157" t="s">
        <v>31</v>
      </c>
      <c r="Q4" s="153" t="s">
        <v>29</v>
      </c>
      <c r="R4" s="155" t="s">
        <v>30</v>
      </c>
      <c r="S4" s="157" t="s">
        <v>31</v>
      </c>
      <c r="T4" s="153" t="s">
        <v>29</v>
      </c>
      <c r="U4" s="155" t="s">
        <v>30</v>
      </c>
      <c r="V4" s="157" t="s">
        <v>31</v>
      </c>
      <c r="W4" s="153" t="s">
        <v>29</v>
      </c>
      <c r="X4" s="155" t="s">
        <v>30</v>
      </c>
      <c r="Y4" s="157" t="s">
        <v>31</v>
      </c>
    </row>
    <row r="5" spans="1:25" ht="15.75" hidden="1">
      <c r="A5" s="154">
        <v>1</v>
      </c>
      <c r="B5" s="189"/>
      <c r="C5" s="21"/>
      <c r="D5" s="164"/>
      <c r="E5" s="86"/>
      <c r="F5" s="62"/>
      <c r="G5" s="159">
        <f t="shared" ref="G5:G10" si="0">+E5+F5</f>
        <v>0</v>
      </c>
      <c r="H5" s="86"/>
      <c r="I5" s="62"/>
      <c r="J5" s="159">
        <f t="shared" ref="J5:J10" si="1">+H5+I5</f>
        <v>0</v>
      </c>
      <c r="K5" s="86"/>
      <c r="L5" s="62"/>
      <c r="M5" s="159">
        <f t="shared" ref="M5:M10" si="2">+K5+L5</f>
        <v>0</v>
      </c>
      <c r="N5" s="86"/>
      <c r="O5" s="62"/>
      <c r="P5" s="159">
        <f t="shared" ref="P5:P10" si="3">+N5+O5</f>
        <v>0</v>
      </c>
      <c r="Q5" s="86"/>
      <c r="R5" s="62"/>
      <c r="S5" s="159">
        <f t="shared" ref="S5:S10" si="4">+Q5+R5</f>
        <v>0</v>
      </c>
      <c r="T5" s="86"/>
      <c r="U5" s="62"/>
      <c r="V5" s="159">
        <f t="shared" ref="V5:V10" si="5">+T5+U5</f>
        <v>0</v>
      </c>
      <c r="W5" s="88">
        <f t="shared" ref="W5:W10" si="6">+E5+H5+K5+N5+Q5+T5</f>
        <v>0</v>
      </c>
      <c r="X5" s="74">
        <f t="shared" ref="X5:X10" si="7">+F5+I5+L5+O5+R5+U5</f>
        <v>0</v>
      </c>
      <c r="Y5" s="89">
        <f t="shared" ref="Y5:Y10" si="8">+G5+J5+M5+P5+S5+V5</f>
        <v>0</v>
      </c>
    </row>
    <row r="6" spans="1:25" ht="15.75" hidden="1">
      <c r="A6" s="154">
        <v>2</v>
      </c>
      <c r="B6" s="189"/>
      <c r="C6" s="21"/>
      <c r="D6" s="164"/>
      <c r="E6" s="86"/>
      <c r="F6" s="62"/>
      <c r="G6" s="159">
        <f t="shared" si="0"/>
        <v>0</v>
      </c>
      <c r="H6" s="86"/>
      <c r="I6" s="62"/>
      <c r="J6" s="159">
        <f t="shared" si="1"/>
        <v>0</v>
      </c>
      <c r="K6" s="86"/>
      <c r="L6" s="62"/>
      <c r="M6" s="159">
        <f t="shared" si="2"/>
        <v>0</v>
      </c>
      <c r="N6" s="86"/>
      <c r="O6" s="62"/>
      <c r="P6" s="159">
        <f t="shared" si="3"/>
        <v>0</v>
      </c>
      <c r="Q6" s="86"/>
      <c r="R6" s="62"/>
      <c r="S6" s="159">
        <f t="shared" si="4"/>
        <v>0</v>
      </c>
      <c r="T6" s="86"/>
      <c r="U6" s="62"/>
      <c r="V6" s="159">
        <f t="shared" si="5"/>
        <v>0</v>
      </c>
      <c r="W6" s="88">
        <f t="shared" si="6"/>
        <v>0</v>
      </c>
      <c r="X6" s="74">
        <f t="shared" si="7"/>
        <v>0</v>
      </c>
      <c r="Y6" s="89">
        <f t="shared" si="8"/>
        <v>0</v>
      </c>
    </row>
    <row r="7" spans="1:25" ht="15.75" hidden="1">
      <c r="A7" s="154">
        <v>3</v>
      </c>
      <c r="B7" s="189"/>
      <c r="C7" s="21"/>
      <c r="D7" s="164"/>
      <c r="E7" s="86"/>
      <c r="F7" s="62"/>
      <c r="G7" s="159">
        <f t="shared" si="0"/>
        <v>0</v>
      </c>
      <c r="H7" s="86"/>
      <c r="I7" s="62"/>
      <c r="J7" s="159">
        <f t="shared" si="1"/>
        <v>0</v>
      </c>
      <c r="K7" s="86"/>
      <c r="L7" s="62"/>
      <c r="M7" s="159">
        <f t="shared" si="2"/>
        <v>0</v>
      </c>
      <c r="N7" s="86"/>
      <c r="O7" s="62"/>
      <c r="P7" s="159">
        <f t="shared" si="3"/>
        <v>0</v>
      </c>
      <c r="Q7" s="86"/>
      <c r="R7" s="62"/>
      <c r="S7" s="159">
        <f t="shared" si="4"/>
        <v>0</v>
      </c>
      <c r="T7" s="86"/>
      <c r="U7" s="62"/>
      <c r="V7" s="159">
        <f t="shared" si="5"/>
        <v>0</v>
      </c>
      <c r="W7" s="88">
        <f t="shared" si="6"/>
        <v>0</v>
      </c>
      <c r="X7" s="74">
        <f t="shared" si="7"/>
        <v>0</v>
      </c>
      <c r="Y7" s="89">
        <f t="shared" si="8"/>
        <v>0</v>
      </c>
    </row>
    <row r="8" spans="1:25" ht="15.75" hidden="1">
      <c r="A8" s="154">
        <v>4</v>
      </c>
      <c r="B8" s="189"/>
      <c r="C8" s="21"/>
      <c r="D8" s="164"/>
      <c r="E8" s="86"/>
      <c r="F8" s="62"/>
      <c r="G8" s="159">
        <f t="shared" si="0"/>
        <v>0</v>
      </c>
      <c r="H8" s="86"/>
      <c r="I8" s="62"/>
      <c r="J8" s="159">
        <f t="shared" si="1"/>
        <v>0</v>
      </c>
      <c r="K8" s="86"/>
      <c r="L8" s="62"/>
      <c r="M8" s="159">
        <f t="shared" si="2"/>
        <v>0</v>
      </c>
      <c r="N8" s="86"/>
      <c r="O8" s="62"/>
      <c r="P8" s="159">
        <f t="shared" si="3"/>
        <v>0</v>
      </c>
      <c r="Q8" s="86"/>
      <c r="R8" s="62"/>
      <c r="S8" s="159">
        <f t="shared" si="4"/>
        <v>0</v>
      </c>
      <c r="T8" s="86"/>
      <c r="U8" s="62"/>
      <c r="V8" s="159">
        <f t="shared" si="5"/>
        <v>0</v>
      </c>
      <c r="W8" s="88">
        <f t="shared" si="6"/>
        <v>0</v>
      </c>
      <c r="X8" s="74">
        <f t="shared" si="7"/>
        <v>0</v>
      </c>
      <c r="Y8" s="89">
        <f t="shared" si="8"/>
        <v>0</v>
      </c>
    </row>
    <row r="9" spans="1:25" ht="15.75" hidden="1" outlineLevel="1">
      <c r="A9" s="154">
        <v>5</v>
      </c>
      <c r="B9" s="67"/>
      <c r="C9" s="21"/>
      <c r="D9" s="84"/>
      <c r="E9" s="86"/>
      <c r="F9" s="62"/>
      <c r="G9" s="159">
        <f t="shared" si="0"/>
        <v>0</v>
      </c>
      <c r="H9" s="86"/>
      <c r="I9" s="62"/>
      <c r="J9" s="159">
        <f t="shared" si="1"/>
        <v>0</v>
      </c>
      <c r="K9" s="86"/>
      <c r="L9" s="62"/>
      <c r="M9" s="159">
        <f t="shared" si="2"/>
        <v>0</v>
      </c>
      <c r="N9" s="86"/>
      <c r="O9" s="62"/>
      <c r="P9" s="159">
        <f t="shared" si="3"/>
        <v>0</v>
      </c>
      <c r="Q9" s="86"/>
      <c r="R9" s="62"/>
      <c r="S9" s="159">
        <f t="shared" si="4"/>
        <v>0</v>
      </c>
      <c r="T9" s="86"/>
      <c r="U9" s="62"/>
      <c r="V9" s="159">
        <f t="shared" si="5"/>
        <v>0</v>
      </c>
      <c r="W9" s="88">
        <f t="shared" si="6"/>
        <v>0</v>
      </c>
      <c r="X9" s="74">
        <f t="shared" si="7"/>
        <v>0</v>
      </c>
      <c r="Y9" s="89">
        <f t="shared" si="8"/>
        <v>0</v>
      </c>
    </row>
    <row r="10" spans="1:25" ht="15.75" hidden="1" outlineLevel="1">
      <c r="A10" s="154">
        <v>6</v>
      </c>
      <c r="B10" s="67"/>
      <c r="C10" s="21"/>
      <c r="D10" s="84"/>
      <c r="E10" s="86"/>
      <c r="F10" s="62"/>
      <c r="G10" s="159">
        <f t="shared" si="0"/>
        <v>0</v>
      </c>
      <c r="H10" s="86"/>
      <c r="I10" s="62"/>
      <c r="J10" s="159">
        <f t="shared" si="1"/>
        <v>0</v>
      </c>
      <c r="K10" s="86"/>
      <c r="L10" s="62"/>
      <c r="M10" s="159">
        <f t="shared" si="2"/>
        <v>0</v>
      </c>
      <c r="N10" s="86"/>
      <c r="O10" s="62"/>
      <c r="P10" s="159">
        <f t="shared" si="3"/>
        <v>0</v>
      </c>
      <c r="Q10" s="86"/>
      <c r="R10" s="62"/>
      <c r="S10" s="159">
        <f t="shared" si="4"/>
        <v>0</v>
      </c>
      <c r="T10" s="86"/>
      <c r="U10" s="62"/>
      <c r="V10" s="159">
        <f t="shared" si="5"/>
        <v>0</v>
      </c>
      <c r="W10" s="88">
        <f t="shared" si="6"/>
        <v>0</v>
      </c>
      <c r="X10" s="74">
        <f t="shared" si="7"/>
        <v>0</v>
      </c>
      <c r="Y10" s="89">
        <f t="shared" si="8"/>
        <v>0</v>
      </c>
    </row>
    <row r="11" spans="1:25" ht="16.5" hidden="1" thickBot="1">
      <c r="A11" s="158"/>
      <c r="B11" s="40" t="s">
        <v>25</v>
      </c>
      <c r="C11" s="187"/>
      <c r="D11" s="85"/>
      <c r="E11" s="87"/>
      <c r="F11" s="77"/>
      <c r="G11" s="160">
        <f>SUM(G5:G10)-SMALL(G5:G10,1)-SMALL(G5:G10,2)</f>
        <v>0</v>
      </c>
      <c r="H11" s="87"/>
      <c r="I11" s="77"/>
      <c r="J11" s="160">
        <f>SUM(J5:J10)-SMALL(J5:J10,1)-SMALL(J5:J10,2)</f>
        <v>0</v>
      </c>
      <c r="K11" s="87"/>
      <c r="L11" s="77"/>
      <c r="M11" s="160">
        <f>SUM(M5:M10)-SMALL(M5:M10,1)-SMALL(M5:M10,2)</f>
        <v>0</v>
      </c>
      <c r="N11" s="87"/>
      <c r="O11" s="77"/>
      <c r="P11" s="160">
        <f>SUM(P5:P10)-SMALL(P5:P10,1)-SMALL(P5:P10,2)</f>
        <v>0</v>
      </c>
      <c r="Q11" s="87"/>
      <c r="R11" s="77"/>
      <c r="S11" s="160">
        <f>SUM(S5:S10)-SMALL(S5:S10,1)-SMALL(S5:S10,2)</f>
        <v>0</v>
      </c>
      <c r="T11" s="87"/>
      <c r="U11" s="77"/>
      <c r="V11" s="160">
        <f>SUM(V5:V10)-SMALL(V5:V10,1)-SMALL(V5:V10,2)</f>
        <v>0</v>
      </c>
      <c r="W11" s="90"/>
      <c r="X11" s="78"/>
      <c r="Y11" s="91">
        <f>+G11+J11+M11+P11+S11+V11</f>
        <v>0</v>
      </c>
    </row>
    <row r="12" spans="1:25" ht="16.5" hidden="1" thickTop="1">
      <c r="A12" s="154">
        <v>1</v>
      </c>
      <c r="B12" s="189"/>
      <c r="C12" s="188"/>
      <c r="D12" s="164"/>
      <c r="E12" s="86"/>
      <c r="F12" s="62"/>
      <c r="G12" s="159">
        <f t="shared" ref="G12:G17" si="9">+E12+F12</f>
        <v>0</v>
      </c>
      <c r="H12" s="86"/>
      <c r="I12" s="62"/>
      <c r="J12" s="159">
        <f t="shared" ref="J12:J17" si="10">+H12+I12</f>
        <v>0</v>
      </c>
      <c r="K12" s="86"/>
      <c r="L12" s="62"/>
      <c r="M12" s="159">
        <f t="shared" ref="M12:M17" si="11">+K12+L12</f>
        <v>0</v>
      </c>
      <c r="N12" s="86"/>
      <c r="O12" s="62"/>
      <c r="P12" s="159">
        <f t="shared" ref="P12:P17" si="12">+N12+O12</f>
        <v>0</v>
      </c>
      <c r="Q12" s="86"/>
      <c r="R12" s="62"/>
      <c r="S12" s="159">
        <f t="shared" ref="S12:S17" si="13">+Q12+R12</f>
        <v>0</v>
      </c>
      <c r="T12" s="86"/>
      <c r="U12" s="62"/>
      <c r="V12" s="159">
        <f t="shared" ref="V12:V17" si="14">+T12+U12</f>
        <v>0</v>
      </c>
      <c r="W12" s="88">
        <f t="shared" ref="W12:W17" si="15">+E12+H12+K12+N12+Q12+T12</f>
        <v>0</v>
      </c>
      <c r="X12" s="74">
        <f t="shared" ref="X12:X17" si="16">+F12+I12+L12+O12+R12+U12</f>
        <v>0</v>
      </c>
      <c r="Y12" s="89">
        <f t="shared" ref="Y12:Y17" si="17">+G12+J12+M12+P12+S12+V12</f>
        <v>0</v>
      </c>
    </row>
    <row r="13" spans="1:25" ht="15.75" hidden="1">
      <c r="A13" s="154">
        <v>2</v>
      </c>
      <c r="B13" s="189"/>
      <c r="C13" s="22"/>
      <c r="D13" s="164"/>
      <c r="E13" s="86"/>
      <c r="F13" s="62"/>
      <c r="G13" s="159">
        <f t="shared" si="9"/>
        <v>0</v>
      </c>
      <c r="H13" s="86"/>
      <c r="I13" s="62"/>
      <c r="J13" s="159">
        <f t="shared" si="10"/>
        <v>0</v>
      </c>
      <c r="K13" s="86"/>
      <c r="L13" s="62"/>
      <c r="M13" s="159">
        <f t="shared" si="11"/>
        <v>0</v>
      </c>
      <c r="N13" s="86"/>
      <c r="O13" s="62"/>
      <c r="P13" s="159">
        <f t="shared" si="12"/>
        <v>0</v>
      </c>
      <c r="Q13" s="86"/>
      <c r="R13" s="62"/>
      <c r="S13" s="159">
        <f t="shared" si="13"/>
        <v>0</v>
      </c>
      <c r="T13" s="86"/>
      <c r="U13" s="62"/>
      <c r="V13" s="159">
        <f t="shared" si="14"/>
        <v>0</v>
      </c>
      <c r="W13" s="88">
        <f t="shared" si="15"/>
        <v>0</v>
      </c>
      <c r="X13" s="74">
        <f t="shared" si="16"/>
        <v>0</v>
      </c>
      <c r="Y13" s="89">
        <f t="shared" si="17"/>
        <v>0</v>
      </c>
    </row>
    <row r="14" spans="1:25" ht="15.75" hidden="1">
      <c r="A14" s="154">
        <v>3</v>
      </c>
      <c r="B14" s="189"/>
      <c r="C14" s="22"/>
      <c r="D14" s="164"/>
      <c r="E14" s="86"/>
      <c r="F14" s="62"/>
      <c r="G14" s="159">
        <f t="shared" si="9"/>
        <v>0</v>
      </c>
      <c r="H14" s="86"/>
      <c r="I14" s="62"/>
      <c r="J14" s="159">
        <f t="shared" si="10"/>
        <v>0</v>
      </c>
      <c r="K14" s="86"/>
      <c r="L14" s="62"/>
      <c r="M14" s="159">
        <f t="shared" si="11"/>
        <v>0</v>
      </c>
      <c r="N14" s="86"/>
      <c r="O14" s="62"/>
      <c r="P14" s="159">
        <f t="shared" si="12"/>
        <v>0</v>
      </c>
      <c r="Q14" s="86"/>
      <c r="R14" s="62"/>
      <c r="S14" s="159">
        <f t="shared" si="13"/>
        <v>0</v>
      </c>
      <c r="T14" s="86"/>
      <c r="U14" s="62"/>
      <c r="V14" s="159">
        <f t="shared" si="14"/>
        <v>0</v>
      </c>
      <c r="W14" s="88">
        <f t="shared" si="15"/>
        <v>0</v>
      </c>
      <c r="X14" s="74">
        <f t="shared" si="16"/>
        <v>0</v>
      </c>
      <c r="Y14" s="89">
        <f t="shared" si="17"/>
        <v>0</v>
      </c>
    </row>
    <row r="15" spans="1:25" ht="15.75" hidden="1">
      <c r="A15" s="154">
        <v>4</v>
      </c>
      <c r="B15" s="189"/>
      <c r="C15" s="22"/>
      <c r="D15" s="164"/>
      <c r="E15" s="86"/>
      <c r="F15" s="62"/>
      <c r="G15" s="159">
        <f t="shared" si="9"/>
        <v>0</v>
      </c>
      <c r="H15" s="86"/>
      <c r="I15" s="62"/>
      <c r="J15" s="159">
        <f t="shared" si="10"/>
        <v>0</v>
      </c>
      <c r="K15" s="86"/>
      <c r="L15" s="62"/>
      <c r="M15" s="159">
        <f t="shared" si="11"/>
        <v>0</v>
      </c>
      <c r="N15" s="86"/>
      <c r="O15" s="62"/>
      <c r="P15" s="159">
        <f t="shared" si="12"/>
        <v>0</v>
      </c>
      <c r="Q15" s="86"/>
      <c r="R15" s="62"/>
      <c r="S15" s="159">
        <f t="shared" si="13"/>
        <v>0</v>
      </c>
      <c r="T15" s="86"/>
      <c r="U15" s="62"/>
      <c r="V15" s="159">
        <f t="shared" si="14"/>
        <v>0</v>
      </c>
      <c r="W15" s="88">
        <f t="shared" si="15"/>
        <v>0</v>
      </c>
      <c r="X15" s="74">
        <f t="shared" si="16"/>
        <v>0</v>
      </c>
      <c r="Y15" s="89">
        <f t="shared" si="17"/>
        <v>0</v>
      </c>
    </row>
    <row r="16" spans="1:25" ht="15.75" hidden="1">
      <c r="A16" s="154">
        <v>5</v>
      </c>
      <c r="B16" s="189"/>
      <c r="C16" s="22"/>
      <c r="D16" s="164"/>
      <c r="E16" s="86"/>
      <c r="F16" s="62"/>
      <c r="G16" s="159">
        <f t="shared" si="9"/>
        <v>0</v>
      </c>
      <c r="H16" s="86"/>
      <c r="I16" s="62"/>
      <c r="J16" s="159">
        <f t="shared" si="10"/>
        <v>0</v>
      </c>
      <c r="K16" s="86"/>
      <c r="L16" s="62"/>
      <c r="M16" s="159">
        <f t="shared" si="11"/>
        <v>0</v>
      </c>
      <c r="N16" s="86"/>
      <c r="O16" s="62"/>
      <c r="P16" s="159">
        <f t="shared" si="12"/>
        <v>0</v>
      </c>
      <c r="Q16" s="86"/>
      <c r="R16" s="62"/>
      <c r="S16" s="159">
        <f t="shared" si="13"/>
        <v>0</v>
      </c>
      <c r="T16" s="86"/>
      <c r="U16" s="62"/>
      <c r="V16" s="159">
        <f t="shared" si="14"/>
        <v>0</v>
      </c>
      <c r="W16" s="88">
        <f t="shared" si="15"/>
        <v>0</v>
      </c>
      <c r="X16" s="74">
        <f t="shared" si="16"/>
        <v>0</v>
      </c>
      <c r="Y16" s="89">
        <f t="shared" si="17"/>
        <v>0</v>
      </c>
    </row>
    <row r="17" spans="1:25" ht="15.75" hidden="1" outlineLevel="1">
      <c r="A17" s="154">
        <v>6</v>
      </c>
      <c r="B17" s="67"/>
      <c r="C17" s="22"/>
      <c r="D17" s="84"/>
      <c r="E17" s="86"/>
      <c r="F17" s="62"/>
      <c r="G17" s="159">
        <f t="shared" si="9"/>
        <v>0</v>
      </c>
      <c r="H17" s="86"/>
      <c r="I17" s="62"/>
      <c r="J17" s="159">
        <f t="shared" si="10"/>
        <v>0</v>
      </c>
      <c r="K17" s="86"/>
      <c r="L17" s="62"/>
      <c r="M17" s="159">
        <f t="shared" si="11"/>
        <v>0</v>
      </c>
      <c r="N17" s="86"/>
      <c r="O17" s="62"/>
      <c r="P17" s="159">
        <f t="shared" si="12"/>
        <v>0</v>
      </c>
      <c r="Q17" s="86"/>
      <c r="R17" s="62"/>
      <c r="S17" s="159">
        <f t="shared" si="13"/>
        <v>0</v>
      </c>
      <c r="T17" s="86"/>
      <c r="U17" s="62"/>
      <c r="V17" s="159">
        <f t="shared" si="14"/>
        <v>0</v>
      </c>
      <c r="W17" s="88">
        <f t="shared" si="15"/>
        <v>0</v>
      </c>
      <c r="X17" s="74">
        <f t="shared" si="16"/>
        <v>0</v>
      </c>
      <c r="Y17" s="89">
        <f t="shared" si="17"/>
        <v>0</v>
      </c>
    </row>
    <row r="18" spans="1:25" ht="16.5" hidden="1" thickBot="1">
      <c r="A18" s="158"/>
      <c r="B18" s="40" t="s">
        <v>25</v>
      </c>
      <c r="C18" s="105"/>
      <c r="D18" s="85"/>
      <c r="E18" s="87"/>
      <c r="F18" s="77"/>
      <c r="G18" s="160">
        <f>SUM(G12:G17)-SMALL(G12:G17,1)-SMALL(G12:G17,2)</f>
        <v>0</v>
      </c>
      <c r="H18" s="87"/>
      <c r="I18" s="77"/>
      <c r="J18" s="160">
        <f>SUM(J12:J17)-SMALL(J12:J17,1)-SMALL(J12:J17,2)</f>
        <v>0</v>
      </c>
      <c r="K18" s="87"/>
      <c r="L18" s="77"/>
      <c r="M18" s="160">
        <f>SUM(M12:M17)-SMALL(M12:M17,1)-SMALL(M12:M17,2)</f>
        <v>0</v>
      </c>
      <c r="N18" s="87"/>
      <c r="O18" s="77"/>
      <c r="P18" s="160">
        <f>SUM(P12:P17)-SMALL(P12:P17,1)-SMALL(P12:P17,2)</f>
        <v>0</v>
      </c>
      <c r="Q18" s="87"/>
      <c r="R18" s="77"/>
      <c r="S18" s="160">
        <f>SUM(S12:S17)-SMALL(S12:S17,1)-SMALL(S12:S17,2)</f>
        <v>0</v>
      </c>
      <c r="T18" s="87"/>
      <c r="U18" s="77"/>
      <c r="V18" s="160">
        <f>SUM(V12:V17)-SMALL(V12:V17,1)-SMALL(V12:V17,2)</f>
        <v>0</v>
      </c>
      <c r="W18" s="90"/>
      <c r="X18" s="78"/>
      <c r="Y18" s="91">
        <f>+G18+J18+M18+P18+S18+V18</f>
        <v>0</v>
      </c>
    </row>
    <row r="19" spans="1:25" ht="15" hidden="1" thickTop="1"/>
    <row r="20" spans="1:25" ht="16.5" thickBot="1">
      <c r="A20" s="79"/>
      <c r="B20" s="82" t="s">
        <v>186</v>
      </c>
      <c r="C20" s="79"/>
      <c r="D20" s="80"/>
      <c r="E20" s="79"/>
      <c r="F20" s="79"/>
      <c r="G20" s="81"/>
      <c r="H20" s="79"/>
      <c r="I20" s="79"/>
      <c r="J20" s="81"/>
      <c r="K20" s="79"/>
      <c r="L20" s="79"/>
      <c r="M20" s="81"/>
      <c r="N20" s="79"/>
      <c r="O20" s="79"/>
      <c r="P20" s="81"/>
      <c r="Q20" s="79"/>
      <c r="R20" s="79"/>
      <c r="S20" s="81"/>
      <c r="T20" s="79"/>
      <c r="U20" s="79"/>
      <c r="V20" s="81"/>
      <c r="W20" s="81"/>
      <c r="X20" s="81"/>
      <c r="Y20" s="49"/>
    </row>
    <row r="21" spans="1:25" ht="29.25" customHeight="1">
      <c r="A21" s="146"/>
      <c r="B21" s="145" t="s">
        <v>21</v>
      </c>
      <c r="C21" s="145" t="s">
        <v>17</v>
      </c>
      <c r="D21" s="266" t="s">
        <v>47</v>
      </c>
      <c r="E21" s="263"/>
      <c r="F21" s="264"/>
      <c r="G21" s="265"/>
      <c r="H21" s="263"/>
      <c r="I21" s="264"/>
      <c r="J21" s="265"/>
      <c r="K21" s="263"/>
      <c r="L21" s="264"/>
      <c r="M21" s="265"/>
      <c r="N21" s="263"/>
      <c r="O21" s="264"/>
      <c r="P21" s="265"/>
      <c r="Q21" s="263"/>
      <c r="R21" s="264"/>
      <c r="S21" s="265"/>
      <c r="T21" s="263"/>
      <c r="U21" s="264"/>
      <c r="V21" s="265"/>
      <c r="W21" s="260" t="s">
        <v>0</v>
      </c>
      <c r="X21" s="261"/>
      <c r="Y21" s="262"/>
    </row>
    <row r="22" spans="1:25" ht="15">
      <c r="A22" s="150"/>
      <c r="B22" s="151"/>
      <c r="C22" s="152" t="s">
        <v>27</v>
      </c>
      <c r="D22" s="267"/>
      <c r="E22" s="153" t="s">
        <v>29</v>
      </c>
      <c r="F22" s="155" t="s">
        <v>30</v>
      </c>
      <c r="G22" s="156" t="s">
        <v>31</v>
      </c>
      <c r="H22" s="153" t="s">
        <v>29</v>
      </c>
      <c r="I22" s="155" t="s">
        <v>30</v>
      </c>
      <c r="J22" s="157" t="s">
        <v>31</v>
      </c>
      <c r="K22" s="153" t="s">
        <v>29</v>
      </c>
      <c r="L22" s="155" t="s">
        <v>30</v>
      </c>
      <c r="M22" s="157" t="s">
        <v>31</v>
      </c>
      <c r="N22" s="153" t="s">
        <v>29</v>
      </c>
      <c r="O22" s="155" t="s">
        <v>30</v>
      </c>
      <c r="P22" s="157" t="s">
        <v>31</v>
      </c>
      <c r="Q22" s="153" t="s">
        <v>29</v>
      </c>
      <c r="R22" s="155" t="s">
        <v>30</v>
      </c>
      <c r="S22" s="157" t="s">
        <v>31</v>
      </c>
      <c r="T22" s="153" t="s">
        <v>29</v>
      </c>
      <c r="U22" s="155" t="s">
        <v>30</v>
      </c>
      <c r="V22" s="157" t="s">
        <v>31</v>
      </c>
      <c r="W22" s="153" t="s">
        <v>29</v>
      </c>
      <c r="X22" s="155" t="s">
        <v>30</v>
      </c>
      <c r="Y22" s="157" t="s">
        <v>31</v>
      </c>
    </row>
    <row r="23" spans="1:25" ht="15.75">
      <c r="A23" s="154">
        <v>1</v>
      </c>
      <c r="B23" s="189" t="s">
        <v>178</v>
      </c>
      <c r="C23" s="238" t="s">
        <v>182</v>
      </c>
      <c r="D23" s="164" t="s">
        <v>58</v>
      </c>
      <c r="E23" s="86">
        <v>10</v>
      </c>
      <c r="F23" s="62">
        <v>9.1</v>
      </c>
      <c r="G23" s="159">
        <f t="shared" ref="G23:G29" si="18">+E23+F23</f>
        <v>19.100000000000001</v>
      </c>
      <c r="H23" s="86">
        <v>9</v>
      </c>
      <c r="I23" s="62">
        <v>7</v>
      </c>
      <c r="J23" s="159">
        <f t="shared" ref="J23:J29" si="19">+H23+I23</f>
        <v>16</v>
      </c>
      <c r="K23" s="86">
        <v>10</v>
      </c>
      <c r="L23" s="62">
        <v>8.5500000000000007</v>
      </c>
      <c r="M23" s="159">
        <f t="shared" ref="M23:M29" si="20">+K23+L23</f>
        <v>18.55</v>
      </c>
      <c r="N23" s="86">
        <v>10</v>
      </c>
      <c r="O23" s="62">
        <v>9.8000000000000007</v>
      </c>
      <c r="P23" s="159">
        <f t="shared" ref="P23:P29" si="21">+N23+O23</f>
        <v>19.8</v>
      </c>
      <c r="Q23" s="86">
        <v>10</v>
      </c>
      <c r="R23" s="62">
        <v>8</v>
      </c>
      <c r="S23" s="159">
        <f t="shared" ref="S23:S29" si="22">+Q23+R23</f>
        <v>18</v>
      </c>
      <c r="T23" s="86">
        <v>9</v>
      </c>
      <c r="U23" s="62">
        <v>8.1999999999999993</v>
      </c>
      <c r="V23" s="159">
        <f t="shared" ref="V23:V29" si="23">+T23+U23</f>
        <v>17.2</v>
      </c>
      <c r="W23" s="92">
        <f t="shared" ref="W23:W29" si="24">+E23+H23+K23+N23+Q23+T23</f>
        <v>58</v>
      </c>
      <c r="X23" s="74">
        <f t="shared" ref="X23:X29" si="25">+F23+I23+L23+O23+R23+U23</f>
        <v>50.650000000000006</v>
      </c>
      <c r="Y23" s="89">
        <f t="shared" ref="Y23:Y29" si="26">+G23+J23+M23+P23+S23+V23</f>
        <v>108.65</v>
      </c>
    </row>
    <row r="24" spans="1:25" ht="15.75">
      <c r="A24" s="154">
        <v>2</v>
      </c>
      <c r="B24" s="189" t="s">
        <v>179</v>
      </c>
      <c r="C24" s="238" t="s">
        <v>182</v>
      </c>
      <c r="D24" s="164" t="s">
        <v>59</v>
      </c>
      <c r="E24" s="86">
        <v>10</v>
      </c>
      <c r="F24" s="62">
        <v>8.6999999999999993</v>
      </c>
      <c r="G24" s="159">
        <f t="shared" si="18"/>
        <v>18.7</v>
      </c>
      <c r="H24" s="86">
        <v>7</v>
      </c>
      <c r="I24" s="62">
        <v>8</v>
      </c>
      <c r="J24" s="159">
        <f t="shared" si="19"/>
        <v>15</v>
      </c>
      <c r="K24" s="86">
        <v>9</v>
      </c>
      <c r="L24" s="62">
        <v>7.6</v>
      </c>
      <c r="M24" s="159">
        <f t="shared" si="20"/>
        <v>16.600000000000001</v>
      </c>
      <c r="N24" s="86">
        <v>10</v>
      </c>
      <c r="O24" s="62">
        <v>9.5</v>
      </c>
      <c r="P24" s="159">
        <f t="shared" si="21"/>
        <v>19.5</v>
      </c>
      <c r="Q24" s="86">
        <v>9</v>
      </c>
      <c r="R24" s="62">
        <v>8.6999999999999993</v>
      </c>
      <c r="S24" s="159">
        <f t="shared" si="22"/>
        <v>17.7</v>
      </c>
      <c r="T24" s="86">
        <v>8</v>
      </c>
      <c r="U24" s="62">
        <v>5.8</v>
      </c>
      <c r="V24" s="159">
        <f t="shared" si="23"/>
        <v>13.8</v>
      </c>
      <c r="W24" s="92">
        <f t="shared" si="24"/>
        <v>53</v>
      </c>
      <c r="X24" s="74">
        <f t="shared" si="25"/>
        <v>48.3</v>
      </c>
      <c r="Y24" s="89">
        <f t="shared" si="26"/>
        <v>101.30000000000001</v>
      </c>
    </row>
    <row r="25" spans="1:25" ht="15.75">
      <c r="A25" s="154">
        <v>3</v>
      </c>
      <c r="B25" s="189" t="s">
        <v>116</v>
      </c>
      <c r="C25" s="238" t="s">
        <v>182</v>
      </c>
      <c r="D25" s="164" t="s">
        <v>59</v>
      </c>
      <c r="E25" s="86">
        <v>10</v>
      </c>
      <c r="F25" s="62">
        <v>8.6</v>
      </c>
      <c r="G25" s="159">
        <f t="shared" si="18"/>
        <v>18.600000000000001</v>
      </c>
      <c r="H25" s="86">
        <v>7</v>
      </c>
      <c r="I25" s="62">
        <v>8.4</v>
      </c>
      <c r="J25" s="159">
        <f t="shared" si="19"/>
        <v>15.4</v>
      </c>
      <c r="K25" s="86">
        <v>10</v>
      </c>
      <c r="L25" s="62">
        <v>7.2</v>
      </c>
      <c r="M25" s="159">
        <f t="shared" si="20"/>
        <v>17.2</v>
      </c>
      <c r="N25" s="86">
        <v>10</v>
      </c>
      <c r="O25" s="62">
        <v>9</v>
      </c>
      <c r="P25" s="159">
        <f t="shared" si="21"/>
        <v>19</v>
      </c>
      <c r="Q25" s="86">
        <v>8</v>
      </c>
      <c r="R25" s="62">
        <v>8.5</v>
      </c>
      <c r="S25" s="159">
        <f t="shared" si="22"/>
        <v>16.5</v>
      </c>
      <c r="T25" s="86">
        <v>6</v>
      </c>
      <c r="U25" s="62">
        <v>6.8</v>
      </c>
      <c r="V25" s="159">
        <f t="shared" si="23"/>
        <v>12.8</v>
      </c>
      <c r="W25" s="92">
        <f t="shared" si="24"/>
        <v>51</v>
      </c>
      <c r="X25" s="74">
        <f t="shared" si="25"/>
        <v>48.5</v>
      </c>
      <c r="Y25" s="89">
        <f t="shared" si="26"/>
        <v>99.5</v>
      </c>
    </row>
    <row r="26" spans="1:25" ht="15.75">
      <c r="A26" s="154">
        <v>4</v>
      </c>
      <c r="B26" s="189" t="s">
        <v>180</v>
      </c>
      <c r="C26" s="238" t="s">
        <v>182</v>
      </c>
      <c r="D26" s="164" t="s">
        <v>56</v>
      </c>
      <c r="E26" s="86">
        <v>8</v>
      </c>
      <c r="F26" s="62">
        <v>7.4</v>
      </c>
      <c r="G26" s="159">
        <f t="shared" si="18"/>
        <v>15.4</v>
      </c>
      <c r="H26" s="86">
        <v>7</v>
      </c>
      <c r="I26" s="62">
        <v>7.2</v>
      </c>
      <c r="J26" s="159">
        <f t="shared" si="19"/>
        <v>14.2</v>
      </c>
      <c r="K26" s="86">
        <v>10</v>
      </c>
      <c r="L26" s="62">
        <v>6.1</v>
      </c>
      <c r="M26" s="159">
        <f t="shared" si="20"/>
        <v>16.100000000000001</v>
      </c>
      <c r="N26" s="86">
        <v>7</v>
      </c>
      <c r="O26" s="62">
        <v>8.6999999999999993</v>
      </c>
      <c r="P26" s="159">
        <f t="shared" si="21"/>
        <v>15.7</v>
      </c>
      <c r="Q26" s="86">
        <v>8</v>
      </c>
      <c r="R26" s="62">
        <v>8.3000000000000007</v>
      </c>
      <c r="S26" s="159">
        <f t="shared" si="22"/>
        <v>16.3</v>
      </c>
      <c r="T26" s="86">
        <v>7</v>
      </c>
      <c r="U26" s="62">
        <v>6.7</v>
      </c>
      <c r="V26" s="159">
        <f t="shared" si="23"/>
        <v>13.7</v>
      </c>
      <c r="W26" s="92">
        <f t="shared" si="24"/>
        <v>47</v>
      </c>
      <c r="X26" s="74">
        <f t="shared" si="25"/>
        <v>44.400000000000006</v>
      </c>
      <c r="Y26" s="89">
        <f t="shared" si="26"/>
        <v>91.4</v>
      </c>
    </row>
    <row r="27" spans="1:25" ht="15.75">
      <c r="A27" s="154">
        <v>5</v>
      </c>
      <c r="B27" s="189" t="s">
        <v>181</v>
      </c>
      <c r="C27" s="238" t="s">
        <v>182</v>
      </c>
      <c r="D27" s="164" t="s">
        <v>56</v>
      </c>
      <c r="E27" s="86">
        <v>8</v>
      </c>
      <c r="F27" s="62">
        <v>8.6</v>
      </c>
      <c r="G27" s="159">
        <f t="shared" si="18"/>
        <v>16.600000000000001</v>
      </c>
      <c r="H27" s="86">
        <v>7</v>
      </c>
      <c r="I27" s="62">
        <v>7.7</v>
      </c>
      <c r="J27" s="159">
        <f t="shared" si="19"/>
        <v>14.7</v>
      </c>
      <c r="K27" s="86">
        <v>8</v>
      </c>
      <c r="L27" s="62">
        <v>7.9</v>
      </c>
      <c r="M27" s="159">
        <f t="shared" si="20"/>
        <v>15.9</v>
      </c>
      <c r="N27" s="86">
        <v>4</v>
      </c>
      <c r="O27" s="62">
        <v>9</v>
      </c>
      <c r="P27" s="159">
        <f t="shared" si="21"/>
        <v>13</v>
      </c>
      <c r="Q27" s="86">
        <v>8</v>
      </c>
      <c r="R27" s="62">
        <v>7.8</v>
      </c>
      <c r="S27" s="159">
        <f t="shared" si="22"/>
        <v>15.8</v>
      </c>
      <c r="T27" s="86">
        <v>2</v>
      </c>
      <c r="U27" s="62">
        <v>6</v>
      </c>
      <c r="V27" s="159">
        <f t="shared" si="23"/>
        <v>8</v>
      </c>
      <c r="W27" s="92">
        <f t="shared" ref="W27:Y28" si="27">+E27+H27+K27+N27+Q27+T27</f>
        <v>37</v>
      </c>
      <c r="X27" s="74">
        <f t="shared" si="27"/>
        <v>47</v>
      </c>
      <c r="Y27" s="89">
        <f t="shared" si="27"/>
        <v>84</v>
      </c>
    </row>
    <row r="28" spans="1:25" ht="15.75" hidden="1">
      <c r="A28" s="154">
        <v>6</v>
      </c>
      <c r="B28" s="189"/>
      <c r="C28" s="238" t="s">
        <v>182</v>
      </c>
      <c r="D28" s="164"/>
      <c r="E28" s="86"/>
      <c r="F28" s="62"/>
      <c r="G28" s="159">
        <f t="shared" si="18"/>
        <v>0</v>
      </c>
      <c r="H28" s="86"/>
      <c r="I28" s="62"/>
      <c r="J28" s="159">
        <f t="shared" si="19"/>
        <v>0</v>
      </c>
      <c r="K28" s="86"/>
      <c r="L28" s="62"/>
      <c r="M28" s="159">
        <f t="shared" si="20"/>
        <v>0</v>
      </c>
      <c r="N28" s="86"/>
      <c r="O28" s="62"/>
      <c r="P28" s="159">
        <f t="shared" si="21"/>
        <v>0</v>
      </c>
      <c r="Q28" s="86"/>
      <c r="R28" s="62"/>
      <c r="S28" s="159">
        <f t="shared" si="22"/>
        <v>0</v>
      </c>
      <c r="T28" s="86"/>
      <c r="U28" s="62"/>
      <c r="V28" s="159">
        <f t="shared" si="23"/>
        <v>0</v>
      </c>
      <c r="W28" s="92">
        <f t="shared" si="27"/>
        <v>0</v>
      </c>
      <c r="X28" s="74">
        <f t="shared" si="27"/>
        <v>0</v>
      </c>
      <c r="Y28" s="89">
        <f t="shared" si="27"/>
        <v>0</v>
      </c>
    </row>
    <row r="29" spans="1:25" ht="15.75" hidden="1">
      <c r="A29" s="154">
        <v>7</v>
      </c>
      <c r="B29" s="189"/>
      <c r="C29" s="238" t="s">
        <v>182</v>
      </c>
      <c r="D29" s="164"/>
      <c r="E29" s="86"/>
      <c r="F29" s="62"/>
      <c r="G29" s="159">
        <f t="shared" si="18"/>
        <v>0</v>
      </c>
      <c r="H29" s="86"/>
      <c r="I29" s="62"/>
      <c r="J29" s="159">
        <f t="shared" si="19"/>
        <v>0</v>
      </c>
      <c r="K29" s="86"/>
      <c r="L29" s="62"/>
      <c r="M29" s="159">
        <f t="shared" si="20"/>
        <v>0</v>
      </c>
      <c r="N29" s="86"/>
      <c r="O29" s="62"/>
      <c r="P29" s="159">
        <f t="shared" si="21"/>
        <v>0</v>
      </c>
      <c r="Q29" s="86"/>
      <c r="R29" s="62"/>
      <c r="S29" s="159">
        <f t="shared" si="22"/>
        <v>0</v>
      </c>
      <c r="T29" s="86"/>
      <c r="U29" s="62"/>
      <c r="V29" s="159">
        <f t="shared" si="23"/>
        <v>0</v>
      </c>
      <c r="W29" s="92">
        <f t="shared" si="24"/>
        <v>0</v>
      </c>
      <c r="X29" s="74">
        <f t="shared" si="25"/>
        <v>0</v>
      </c>
      <c r="Y29" s="89">
        <f t="shared" si="26"/>
        <v>0</v>
      </c>
    </row>
    <row r="30" spans="1:25" ht="16.5" thickBot="1">
      <c r="A30" s="158"/>
      <c r="B30" s="40" t="s">
        <v>45</v>
      </c>
      <c r="C30" s="238" t="s">
        <v>182</v>
      </c>
      <c r="D30" s="85"/>
      <c r="E30" s="87"/>
      <c r="F30" s="77"/>
      <c r="G30" s="160">
        <f>SUM(G23:G29)-SMALL(G23:G29,1)-SMALL(G23:G29,2)</f>
        <v>88.4</v>
      </c>
      <c r="H30" s="87"/>
      <c r="I30" s="77"/>
      <c r="J30" s="160">
        <f>SUM(J23:J29)-SMALL(J23:J29,1)-SMALL(J23:J29,2)</f>
        <v>75.3</v>
      </c>
      <c r="K30" s="87"/>
      <c r="L30" s="77"/>
      <c r="M30" s="160">
        <f>SUM(M23:M29)-SMALL(M23:M29,1)-SMALL(M23:M29,2)</f>
        <v>84.350000000000023</v>
      </c>
      <c r="N30" s="87"/>
      <c r="O30" s="77"/>
      <c r="P30" s="160">
        <f>SUM(P23:P29)-SMALL(P23:P29,1)-SMALL(P23:P29,2)</f>
        <v>87</v>
      </c>
      <c r="Q30" s="87"/>
      <c r="R30" s="77"/>
      <c r="S30" s="160">
        <f>SUM(S23:S29)-SMALL(S23:S29,1)-SMALL(S23:S29,2)</f>
        <v>84.3</v>
      </c>
      <c r="T30" s="87"/>
      <c r="U30" s="77"/>
      <c r="V30" s="160">
        <f>SUM(V23:V29)-SMALL(V23:V29,1)-SMALL(V23:V29,2)</f>
        <v>65.5</v>
      </c>
      <c r="W30" s="93"/>
      <c r="X30" s="83"/>
      <c r="Y30" s="91">
        <f>+G30+J30+M30+P30+S30+V30</f>
        <v>484.85</v>
      </c>
    </row>
    <row r="31" spans="1:25" ht="16.5" thickTop="1">
      <c r="A31" s="154">
        <v>1</v>
      </c>
      <c r="B31" s="189" t="s">
        <v>118</v>
      </c>
      <c r="C31" s="188" t="s">
        <v>174</v>
      </c>
      <c r="D31" s="164" t="s">
        <v>58</v>
      </c>
      <c r="E31" s="86">
        <v>9</v>
      </c>
      <c r="F31" s="62">
        <v>8.5</v>
      </c>
      <c r="G31" s="159">
        <f t="shared" ref="G31:G37" si="28">+E31+F31</f>
        <v>17.5</v>
      </c>
      <c r="H31" s="86">
        <v>10</v>
      </c>
      <c r="I31" s="62">
        <v>8.8000000000000007</v>
      </c>
      <c r="J31" s="159">
        <f t="shared" ref="J31:J37" si="29">+H31+I31</f>
        <v>18.8</v>
      </c>
      <c r="K31" s="86">
        <v>9</v>
      </c>
      <c r="L31" s="62">
        <v>7.7</v>
      </c>
      <c r="M31" s="159">
        <f t="shared" ref="M31:M37" si="30">+K31+L31</f>
        <v>16.7</v>
      </c>
      <c r="N31" s="86">
        <v>10</v>
      </c>
      <c r="O31" s="62">
        <v>9.6</v>
      </c>
      <c r="P31" s="159">
        <f t="shared" ref="P31:P37" si="31">+N31+O31</f>
        <v>19.600000000000001</v>
      </c>
      <c r="Q31" s="86">
        <v>8</v>
      </c>
      <c r="R31" s="62">
        <v>7.6</v>
      </c>
      <c r="S31" s="159">
        <f t="shared" ref="S31:S37" si="32">+Q31+R31</f>
        <v>15.6</v>
      </c>
      <c r="T31" s="86">
        <v>8</v>
      </c>
      <c r="U31" s="62">
        <v>8</v>
      </c>
      <c r="V31" s="159">
        <f t="shared" ref="V31:V37" si="33">+T31+U31</f>
        <v>16</v>
      </c>
      <c r="W31" s="92">
        <f t="shared" ref="W31:W37" si="34">+E31+H31+K31+N31+Q31+T31</f>
        <v>54</v>
      </c>
      <c r="X31" s="74">
        <f t="shared" ref="X31:X37" si="35">+F31+I31+L31+O31+R31+U31</f>
        <v>50.2</v>
      </c>
      <c r="Y31" s="89">
        <f t="shared" ref="Y31:Y37" si="36">+G31+J31+M31+P31+S31+V31</f>
        <v>104.19999999999999</v>
      </c>
    </row>
    <row r="32" spans="1:25" ht="15.75">
      <c r="A32" s="154">
        <v>2</v>
      </c>
      <c r="B32" s="189" t="s">
        <v>183</v>
      </c>
      <c r="C32" s="188" t="s">
        <v>174</v>
      </c>
      <c r="D32" s="164" t="s">
        <v>57</v>
      </c>
      <c r="E32" s="86">
        <v>10</v>
      </c>
      <c r="F32" s="62">
        <v>8.4</v>
      </c>
      <c r="G32" s="159">
        <f t="shared" si="28"/>
        <v>18.399999999999999</v>
      </c>
      <c r="H32" s="86">
        <v>8</v>
      </c>
      <c r="I32" s="62">
        <v>7.4</v>
      </c>
      <c r="J32" s="159">
        <f t="shared" si="29"/>
        <v>15.4</v>
      </c>
      <c r="K32" s="86">
        <v>9</v>
      </c>
      <c r="L32" s="62">
        <v>7</v>
      </c>
      <c r="M32" s="159">
        <f t="shared" si="30"/>
        <v>16</v>
      </c>
      <c r="N32" s="86">
        <v>10</v>
      </c>
      <c r="O32" s="62">
        <v>8.5</v>
      </c>
      <c r="P32" s="159">
        <f t="shared" si="31"/>
        <v>18.5</v>
      </c>
      <c r="Q32" s="86">
        <v>8</v>
      </c>
      <c r="R32" s="62">
        <v>7.9</v>
      </c>
      <c r="S32" s="159">
        <f t="shared" si="32"/>
        <v>15.9</v>
      </c>
      <c r="T32" s="86">
        <v>9</v>
      </c>
      <c r="U32" s="62">
        <v>7</v>
      </c>
      <c r="V32" s="159">
        <f t="shared" si="33"/>
        <v>16</v>
      </c>
      <c r="W32" s="92">
        <f t="shared" si="34"/>
        <v>54</v>
      </c>
      <c r="X32" s="74">
        <f t="shared" si="35"/>
        <v>46.2</v>
      </c>
      <c r="Y32" s="89">
        <f t="shared" si="36"/>
        <v>100.2</v>
      </c>
    </row>
    <row r="33" spans="1:25" ht="15.75">
      <c r="A33" s="154">
        <v>3</v>
      </c>
      <c r="B33" s="189" t="s">
        <v>184</v>
      </c>
      <c r="C33" s="188" t="s">
        <v>174</v>
      </c>
      <c r="D33" s="164" t="s">
        <v>58</v>
      </c>
      <c r="E33" s="86">
        <v>10</v>
      </c>
      <c r="F33" s="62">
        <v>7.9</v>
      </c>
      <c r="G33" s="159">
        <f t="shared" si="28"/>
        <v>17.899999999999999</v>
      </c>
      <c r="H33" s="86">
        <v>8</v>
      </c>
      <c r="I33" s="62">
        <v>6.4</v>
      </c>
      <c r="J33" s="159">
        <f t="shared" si="29"/>
        <v>14.4</v>
      </c>
      <c r="K33" s="86">
        <v>9</v>
      </c>
      <c r="L33" s="62">
        <v>7.55</v>
      </c>
      <c r="M33" s="159">
        <f t="shared" si="30"/>
        <v>16.55</v>
      </c>
      <c r="N33" s="86">
        <v>7</v>
      </c>
      <c r="O33" s="62">
        <v>7.6</v>
      </c>
      <c r="P33" s="159">
        <f t="shared" si="31"/>
        <v>14.6</v>
      </c>
      <c r="Q33" s="86">
        <v>8</v>
      </c>
      <c r="R33" s="62">
        <v>7</v>
      </c>
      <c r="S33" s="159">
        <f t="shared" si="32"/>
        <v>15</v>
      </c>
      <c r="T33" s="86">
        <v>9</v>
      </c>
      <c r="U33" s="62">
        <v>6.5</v>
      </c>
      <c r="V33" s="159">
        <f t="shared" si="33"/>
        <v>15.5</v>
      </c>
      <c r="W33" s="92">
        <f t="shared" si="34"/>
        <v>51</v>
      </c>
      <c r="X33" s="74">
        <f t="shared" si="35"/>
        <v>42.95</v>
      </c>
      <c r="Y33" s="89">
        <f t="shared" si="36"/>
        <v>93.949999999999989</v>
      </c>
    </row>
    <row r="34" spans="1:25" ht="15.75">
      <c r="A34" s="154">
        <v>4</v>
      </c>
      <c r="B34" s="189" t="s">
        <v>127</v>
      </c>
      <c r="C34" s="188" t="s">
        <v>174</v>
      </c>
      <c r="D34" s="164" t="s">
        <v>64</v>
      </c>
      <c r="E34" s="86">
        <v>10</v>
      </c>
      <c r="F34" s="62">
        <v>9</v>
      </c>
      <c r="G34" s="159">
        <f t="shared" si="28"/>
        <v>19</v>
      </c>
      <c r="H34" s="86">
        <v>10</v>
      </c>
      <c r="I34" s="62">
        <v>6.5</v>
      </c>
      <c r="J34" s="159">
        <f t="shared" si="29"/>
        <v>16.5</v>
      </c>
      <c r="K34" s="86">
        <v>10</v>
      </c>
      <c r="L34" s="62">
        <v>8</v>
      </c>
      <c r="M34" s="159">
        <f t="shared" si="30"/>
        <v>18</v>
      </c>
      <c r="N34" s="86">
        <v>10</v>
      </c>
      <c r="O34" s="62">
        <v>9.1</v>
      </c>
      <c r="P34" s="159">
        <f t="shared" si="31"/>
        <v>19.100000000000001</v>
      </c>
      <c r="Q34" s="86">
        <v>8</v>
      </c>
      <c r="R34" s="62">
        <v>8.1999999999999993</v>
      </c>
      <c r="S34" s="159">
        <f t="shared" si="32"/>
        <v>16.2</v>
      </c>
      <c r="T34" s="86">
        <v>10</v>
      </c>
      <c r="U34" s="62">
        <v>7.5</v>
      </c>
      <c r="V34" s="159">
        <f t="shared" si="33"/>
        <v>17.5</v>
      </c>
      <c r="W34" s="92">
        <f t="shared" si="34"/>
        <v>58</v>
      </c>
      <c r="X34" s="74">
        <f t="shared" si="35"/>
        <v>48.3</v>
      </c>
      <c r="Y34" s="89">
        <f t="shared" si="36"/>
        <v>106.3</v>
      </c>
    </row>
    <row r="35" spans="1:25" ht="15.75">
      <c r="A35" s="154">
        <v>5</v>
      </c>
      <c r="B35" s="189" t="s">
        <v>128</v>
      </c>
      <c r="C35" s="188" t="s">
        <v>174</v>
      </c>
      <c r="D35" s="164" t="s">
        <v>56</v>
      </c>
      <c r="E35" s="86">
        <v>10</v>
      </c>
      <c r="F35" s="62">
        <v>8.9</v>
      </c>
      <c r="G35" s="159">
        <f t="shared" si="28"/>
        <v>18.899999999999999</v>
      </c>
      <c r="H35" s="86">
        <v>10</v>
      </c>
      <c r="I35" s="62">
        <v>7.3</v>
      </c>
      <c r="J35" s="159">
        <f t="shared" si="29"/>
        <v>17.3</v>
      </c>
      <c r="K35" s="86">
        <v>10</v>
      </c>
      <c r="L35" s="62">
        <v>8.1</v>
      </c>
      <c r="M35" s="159">
        <f t="shared" si="30"/>
        <v>18.100000000000001</v>
      </c>
      <c r="N35" s="86">
        <v>10</v>
      </c>
      <c r="O35" s="62">
        <v>9.4</v>
      </c>
      <c r="P35" s="159">
        <f t="shared" si="31"/>
        <v>19.399999999999999</v>
      </c>
      <c r="Q35" s="86">
        <v>9</v>
      </c>
      <c r="R35" s="62">
        <v>8.4</v>
      </c>
      <c r="S35" s="159">
        <f t="shared" si="32"/>
        <v>17.399999999999999</v>
      </c>
      <c r="T35" s="86">
        <v>10</v>
      </c>
      <c r="U35" s="62">
        <v>8</v>
      </c>
      <c r="V35" s="159">
        <f t="shared" si="33"/>
        <v>18</v>
      </c>
      <c r="W35" s="92">
        <f t="shared" si="34"/>
        <v>59</v>
      </c>
      <c r="X35" s="74">
        <f t="shared" si="35"/>
        <v>50.099999999999994</v>
      </c>
      <c r="Y35" s="89">
        <f t="shared" si="36"/>
        <v>109.1</v>
      </c>
    </row>
    <row r="36" spans="1:25" ht="15.75" hidden="1">
      <c r="A36" s="154">
        <v>6</v>
      </c>
      <c r="B36" s="189"/>
      <c r="C36" s="188" t="s">
        <v>174</v>
      </c>
      <c r="D36" s="164"/>
      <c r="E36" s="86"/>
      <c r="F36" s="62"/>
      <c r="G36" s="159">
        <f t="shared" si="28"/>
        <v>0</v>
      </c>
      <c r="H36" s="86"/>
      <c r="I36" s="62"/>
      <c r="J36" s="159">
        <f t="shared" si="29"/>
        <v>0</v>
      </c>
      <c r="K36" s="86"/>
      <c r="L36" s="62"/>
      <c r="M36" s="159">
        <f t="shared" si="30"/>
        <v>0</v>
      </c>
      <c r="N36" s="86"/>
      <c r="O36" s="62"/>
      <c r="P36" s="159">
        <f t="shared" si="31"/>
        <v>0</v>
      </c>
      <c r="Q36" s="86"/>
      <c r="R36" s="62"/>
      <c r="S36" s="159">
        <f t="shared" si="32"/>
        <v>0</v>
      </c>
      <c r="T36" s="86"/>
      <c r="U36" s="62"/>
      <c r="V36" s="159">
        <f t="shared" si="33"/>
        <v>0</v>
      </c>
      <c r="W36" s="92">
        <f t="shared" si="34"/>
        <v>0</v>
      </c>
      <c r="X36" s="74">
        <f t="shared" si="35"/>
        <v>0</v>
      </c>
      <c r="Y36" s="89">
        <f t="shared" si="36"/>
        <v>0</v>
      </c>
    </row>
    <row r="37" spans="1:25" ht="15.75" hidden="1" outlineLevel="1">
      <c r="A37" s="154">
        <v>7</v>
      </c>
      <c r="B37" s="67"/>
      <c r="C37" s="188" t="s">
        <v>174</v>
      </c>
      <c r="D37" s="84"/>
      <c r="E37" s="86"/>
      <c r="F37" s="62"/>
      <c r="G37" s="159">
        <f t="shared" si="28"/>
        <v>0</v>
      </c>
      <c r="H37" s="86"/>
      <c r="I37" s="62"/>
      <c r="J37" s="159">
        <f t="shared" si="29"/>
        <v>0</v>
      </c>
      <c r="K37" s="86"/>
      <c r="L37" s="62"/>
      <c r="M37" s="159">
        <f t="shared" si="30"/>
        <v>0</v>
      </c>
      <c r="N37" s="86"/>
      <c r="O37" s="62"/>
      <c r="P37" s="159">
        <f t="shared" si="31"/>
        <v>0</v>
      </c>
      <c r="Q37" s="86"/>
      <c r="R37" s="62"/>
      <c r="S37" s="159">
        <f t="shared" si="32"/>
        <v>0</v>
      </c>
      <c r="T37" s="86"/>
      <c r="U37" s="62"/>
      <c r="V37" s="159">
        <f t="shared" si="33"/>
        <v>0</v>
      </c>
      <c r="W37" s="92">
        <f t="shared" si="34"/>
        <v>0</v>
      </c>
      <c r="X37" s="74">
        <f t="shared" si="35"/>
        <v>0</v>
      </c>
      <c r="Y37" s="89">
        <f t="shared" si="36"/>
        <v>0</v>
      </c>
    </row>
    <row r="38" spans="1:25" ht="16.5" collapsed="1" thickBot="1">
      <c r="A38" s="158"/>
      <c r="B38" s="40" t="s">
        <v>45</v>
      </c>
      <c r="C38" s="188" t="s">
        <v>174</v>
      </c>
      <c r="D38" s="85"/>
      <c r="E38" s="87"/>
      <c r="F38" s="77"/>
      <c r="G38" s="160">
        <f>SUM(G31:G37)-SMALL(G31:G37,1)-SMALL(G31:G37,2)</f>
        <v>91.699999999999989</v>
      </c>
      <c r="H38" s="87"/>
      <c r="I38" s="77"/>
      <c r="J38" s="160">
        <f>SUM(J31:J37)-SMALL(J31:J37,1)-SMALL(J31:J37,2)</f>
        <v>82.399999999999991</v>
      </c>
      <c r="K38" s="87"/>
      <c r="L38" s="77"/>
      <c r="M38" s="160">
        <f>SUM(M31:M37)-SMALL(M31:M37,1)-SMALL(M31:M37,2)</f>
        <v>85.35</v>
      </c>
      <c r="N38" s="87"/>
      <c r="O38" s="77"/>
      <c r="P38" s="160">
        <f>SUM(P31:P37)-SMALL(P31:P37,1)-SMALL(P31:P37,2)</f>
        <v>91.200000000000017</v>
      </c>
      <c r="Q38" s="87"/>
      <c r="R38" s="77"/>
      <c r="S38" s="160">
        <f>SUM(S31:S37)-SMALL(S31:S37,1)-SMALL(S31:S37,2)</f>
        <v>80.099999999999994</v>
      </c>
      <c r="T38" s="87"/>
      <c r="U38" s="77"/>
      <c r="V38" s="160">
        <f>SUM(V31:V37)-SMALL(V31:V37,1)-SMALL(V31:V37,2)</f>
        <v>83</v>
      </c>
      <c r="W38" s="93"/>
      <c r="X38" s="83"/>
      <c r="Y38" s="91">
        <f>+G38+J38+M38+P38+S38+V38</f>
        <v>513.75</v>
      </c>
    </row>
    <row r="39" spans="1:25" ht="16.5" hidden="1" thickTop="1">
      <c r="A39" s="154">
        <v>1</v>
      </c>
      <c r="B39" s="189"/>
      <c r="C39" s="22"/>
      <c r="D39" s="164"/>
      <c r="E39" s="86"/>
      <c r="F39" s="62"/>
      <c r="G39" s="159">
        <f t="shared" ref="G39:G45" si="37">+E39+F39</f>
        <v>0</v>
      </c>
      <c r="H39" s="86"/>
      <c r="I39" s="62"/>
      <c r="J39" s="159">
        <f t="shared" ref="J39:J45" si="38">+H39+I39</f>
        <v>0</v>
      </c>
      <c r="K39" s="86"/>
      <c r="L39" s="62"/>
      <c r="M39" s="159">
        <f t="shared" ref="M39:M45" si="39">+K39+L39</f>
        <v>0</v>
      </c>
      <c r="N39" s="86"/>
      <c r="O39" s="62"/>
      <c r="P39" s="159">
        <f t="shared" ref="P39:P45" si="40">+N39+O39</f>
        <v>0</v>
      </c>
      <c r="Q39" s="86"/>
      <c r="R39" s="62"/>
      <c r="S39" s="159">
        <f t="shared" ref="S39:S45" si="41">+Q39+R39</f>
        <v>0</v>
      </c>
      <c r="T39" s="86"/>
      <c r="U39" s="62"/>
      <c r="V39" s="159">
        <f t="shared" ref="V39:V45" si="42">+T39+U39</f>
        <v>0</v>
      </c>
      <c r="W39" s="92">
        <f t="shared" ref="W39:W45" si="43">+E39+H39+K39+N39+Q39+T39</f>
        <v>0</v>
      </c>
      <c r="X39" s="74">
        <f t="shared" ref="X39:X45" si="44">+F39+I39+L39+O39+R39+U39</f>
        <v>0</v>
      </c>
      <c r="Y39" s="89">
        <f t="shared" ref="Y39:Y45" si="45">+G39+J39+M39+P39+S39+V39</f>
        <v>0</v>
      </c>
    </row>
    <row r="40" spans="1:25" ht="15.75" hidden="1">
      <c r="A40" s="154">
        <v>2</v>
      </c>
      <c r="B40" s="189"/>
      <c r="C40" s="22"/>
      <c r="D40" s="164"/>
      <c r="E40" s="86"/>
      <c r="F40" s="62"/>
      <c r="G40" s="159">
        <f t="shared" si="37"/>
        <v>0</v>
      </c>
      <c r="H40" s="86"/>
      <c r="I40" s="62"/>
      <c r="J40" s="159">
        <f t="shared" si="38"/>
        <v>0</v>
      </c>
      <c r="K40" s="86"/>
      <c r="L40" s="62"/>
      <c r="M40" s="159">
        <f t="shared" si="39"/>
        <v>0</v>
      </c>
      <c r="N40" s="86"/>
      <c r="O40" s="62"/>
      <c r="P40" s="159">
        <f t="shared" si="40"/>
        <v>0</v>
      </c>
      <c r="Q40" s="86"/>
      <c r="R40" s="62"/>
      <c r="S40" s="159">
        <f t="shared" si="41"/>
        <v>0</v>
      </c>
      <c r="T40" s="86"/>
      <c r="U40" s="62"/>
      <c r="V40" s="159">
        <f t="shared" si="42"/>
        <v>0</v>
      </c>
      <c r="W40" s="92">
        <f t="shared" si="43"/>
        <v>0</v>
      </c>
      <c r="X40" s="74">
        <f t="shared" si="44"/>
        <v>0</v>
      </c>
      <c r="Y40" s="89">
        <f t="shared" si="45"/>
        <v>0</v>
      </c>
    </row>
    <row r="41" spans="1:25" ht="15.75" hidden="1">
      <c r="A41" s="154">
        <v>3</v>
      </c>
      <c r="B41" s="189"/>
      <c r="C41" s="22"/>
      <c r="D41" s="164"/>
      <c r="E41" s="86"/>
      <c r="F41" s="62"/>
      <c r="G41" s="159">
        <f t="shared" si="37"/>
        <v>0</v>
      </c>
      <c r="H41" s="86"/>
      <c r="I41" s="62"/>
      <c r="J41" s="159">
        <f t="shared" si="38"/>
        <v>0</v>
      </c>
      <c r="K41" s="86"/>
      <c r="L41" s="62"/>
      <c r="M41" s="159">
        <f t="shared" si="39"/>
        <v>0</v>
      </c>
      <c r="N41" s="86"/>
      <c r="O41" s="62"/>
      <c r="P41" s="159">
        <f t="shared" si="40"/>
        <v>0</v>
      </c>
      <c r="Q41" s="86"/>
      <c r="R41" s="62"/>
      <c r="S41" s="159">
        <f t="shared" si="41"/>
        <v>0</v>
      </c>
      <c r="T41" s="86"/>
      <c r="U41" s="62"/>
      <c r="V41" s="159">
        <f t="shared" si="42"/>
        <v>0</v>
      </c>
      <c r="W41" s="92">
        <f t="shared" si="43"/>
        <v>0</v>
      </c>
      <c r="X41" s="74">
        <f t="shared" si="44"/>
        <v>0</v>
      </c>
      <c r="Y41" s="89">
        <f t="shared" si="45"/>
        <v>0</v>
      </c>
    </row>
    <row r="42" spans="1:25" ht="15.75" hidden="1">
      <c r="A42" s="154">
        <v>4</v>
      </c>
      <c r="B42" s="189"/>
      <c r="C42" s="22"/>
      <c r="D42" s="164"/>
      <c r="E42" s="86"/>
      <c r="F42" s="62"/>
      <c r="G42" s="159">
        <f t="shared" si="37"/>
        <v>0</v>
      </c>
      <c r="H42" s="86"/>
      <c r="I42" s="62"/>
      <c r="J42" s="159">
        <f t="shared" si="38"/>
        <v>0</v>
      </c>
      <c r="K42" s="86"/>
      <c r="L42" s="62"/>
      <c r="M42" s="159">
        <f t="shared" si="39"/>
        <v>0</v>
      </c>
      <c r="N42" s="86"/>
      <c r="O42" s="62"/>
      <c r="P42" s="159">
        <f t="shared" si="40"/>
        <v>0</v>
      </c>
      <c r="Q42" s="86"/>
      <c r="R42" s="62"/>
      <c r="S42" s="159">
        <f t="shared" si="41"/>
        <v>0</v>
      </c>
      <c r="T42" s="86"/>
      <c r="U42" s="62"/>
      <c r="V42" s="159">
        <f t="shared" si="42"/>
        <v>0</v>
      </c>
      <c r="W42" s="92">
        <f t="shared" si="43"/>
        <v>0</v>
      </c>
      <c r="X42" s="74">
        <f t="shared" si="44"/>
        <v>0</v>
      </c>
      <c r="Y42" s="89">
        <f t="shared" si="45"/>
        <v>0</v>
      </c>
    </row>
    <row r="43" spans="1:25" ht="15.75" hidden="1">
      <c r="A43" s="154">
        <v>5</v>
      </c>
      <c r="B43" s="189"/>
      <c r="C43" s="22"/>
      <c r="D43" s="164"/>
      <c r="E43" s="86"/>
      <c r="F43" s="62"/>
      <c r="G43" s="159">
        <f t="shared" si="37"/>
        <v>0</v>
      </c>
      <c r="H43" s="86"/>
      <c r="I43" s="62"/>
      <c r="J43" s="159">
        <f t="shared" si="38"/>
        <v>0</v>
      </c>
      <c r="K43" s="86"/>
      <c r="L43" s="62"/>
      <c r="M43" s="159">
        <f t="shared" si="39"/>
        <v>0</v>
      </c>
      <c r="N43" s="86"/>
      <c r="O43" s="62"/>
      <c r="P43" s="159">
        <f t="shared" si="40"/>
        <v>0</v>
      </c>
      <c r="Q43" s="86"/>
      <c r="R43" s="62"/>
      <c r="S43" s="159">
        <f t="shared" si="41"/>
        <v>0</v>
      </c>
      <c r="T43" s="86"/>
      <c r="U43" s="62"/>
      <c r="V43" s="159">
        <f t="shared" si="42"/>
        <v>0</v>
      </c>
      <c r="W43" s="92">
        <f t="shared" si="43"/>
        <v>0</v>
      </c>
      <c r="X43" s="74">
        <f t="shared" si="44"/>
        <v>0</v>
      </c>
      <c r="Y43" s="89">
        <f t="shared" si="45"/>
        <v>0</v>
      </c>
    </row>
    <row r="44" spans="1:25" ht="15.75" hidden="1">
      <c r="A44" s="154">
        <v>6</v>
      </c>
      <c r="B44" s="189"/>
      <c r="C44" s="22"/>
      <c r="D44" s="164"/>
      <c r="E44" s="86"/>
      <c r="F44" s="62"/>
      <c r="G44" s="159">
        <f t="shared" si="37"/>
        <v>0</v>
      </c>
      <c r="H44" s="86"/>
      <c r="I44" s="62"/>
      <c r="J44" s="159">
        <f t="shared" si="38"/>
        <v>0</v>
      </c>
      <c r="K44" s="86"/>
      <c r="L44" s="62"/>
      <c r="M44" s="159">
        <f t="shared" si="39"/>
        <v>0</v>
      </c>
      <c r="N44" s="86"/>
      <c r="O44" s="62"/>
      <c r="P44" s="159">
        <f t="shared" si="40"/>
        <v>0</v>
      </c>
      <c r="Q44" s="86"/>
      <c r="R44" s="62"/>
      <c r="S44" s="159">
        <f t="shared" si="41"/>
        <v>0</v>
      </c>
      <c r="T44" s="86"/>
      <c r="U44" s="62"/>
      <c r="V44" s="159">
        <f t="shared" si="42"/>
        <v>0</v>
      </c>
      <c r="W44" s="92">
        <f t="shared" si="43"/>
        <v>0</v>
      </c>
      <c r="X44" s="74">
        <f t="shared" si="44"/>
        <v>0</v>
      </c>
      <c r="Y44" s="89">
        <f t="shared" si="45"/>
        <v>0</v>
      </c>
    </row>
    <row r="45" spans="1:25" ht="15.75" hidden="1">
      <c r="A45" s="154">
        <v>7</v>
      </c>
      <c r="B45" s="67"/>
      <c r="C45" s="22"/>
      <c r="D45" s="84"/>
      <c r="E45" s="86"/>
      <c r="F45" s="62"/>
      <c r="G45" s="159">
        <f t="shared" si="37"/>
        <v>0</v>
      </c>
      <c r="H45" s="86"/>
      <c r="I45" s="62"/>
      <c r="J45" s="159">
        <f t="shared" si="38"/>
        <v>0</v>
      </c>
      <c r="K45" s="86"/>
      <c r="L45" s="62"/>
      <c r="M45" s="159">
        <f t="shared" si="39"/>
        <v>0</v>
      </c>
      <c r="N45" s="86"/>
      <c r="O45" s="62"/>
      <c r="P45" s="159">
        <f t="shared" si="40"/>
        <v>0</v>
      </c>
      <c r="Q45" s="86"/>
      <c r="R45" s="62"/>
      <c r="S45" s="159">
        <f t="shared" si="41"/>
        <v>0</v>
      </c>
      <c r="T45" s="86"/>
      <c r="U45" s="62"/>
      <c r="V45" s="159">
        <f t="shared" si="42"/>
        <v>0</v>
      </c>
      <c r="W45" s="92">
        <f t="shared" si="43"/>
        <v>0</v>
      </c>
      <c r="X45" s="74">
        <f t="shared" si="44"/>
        <v>0</v>
      </c>
      <c r="Y45" s="89">
        <f t="shared" si="45"/>
        <v>0</v>
      </c>
    </row>
    <row r="46" spans="1:25" ht="16.5" hidden="1" thickBot="1">
      <c r="A46" s="158"/>
      <c r="B46" s="40" t="s">
        <v>45</v>
      </c>
      <c r="C46" s="22"/>
      <c r="D46" s="85"/>
      <c r="E46" s="87"/>
      <c r="F46" s="77"/>
      <c r="G46" s="160">
        <f>SUM(G39:G45)</f>
        <v>0</v>
      </c>
      <c r="H46" s="87"/>
      <c r="I46" s="77"/>
      <c r="J46" s="160">
        <f>SUM(J39:J45)</f>
        <v>0</v>
      </c>
      <c r="K46" s="87"/>
      <c r="L46" s="77"/>
      <c r="M46" s="160">
        <f>SUM(M39:M45)</f>
        <v>0</v>
      </c>
      <c r="N46" s="87"/>
      <c r="O46" s="77"/>
      <c r="P46" s="160">
        <f>SUM(P39:P45)</f>
        <v>0</v>
      </c>
      <c r="Q46" s="87"/>
      <c r="R46" s="77"/>
      <c r="S46" s="160">
        <f>SUM(S39:S45)</f>
        <v>0</v>
      </c>
      <c r="T46" s="87"/>
      <c r="U46" s="77"/>
      <c r="V46" s="160">
        <f>SUM(V39:V45)</f>
        <v>0</v>
      </c>
      <c r="W46" s="93"/>
      <c r="X46" s="83"/>
      <c r="Y46" s="91">
        <f>+G46+J46+M46+P46+S46+V46</f>
        <v>0</v>
      </c>
    </row>
    <row r="47" spans="1:25" ht="17.25" thickTop="1" thickBot="1">
      <c r="A47" s="79"/>
      <c r="B47" s="82" t="s">
        <v>185</v>
      </c>
      <c r="C47" s="79"/>
      <c r="D47" s="80"/>
      <c r="E47" s="79"/>
      <c r="F47" s="79"/>
      <c r="G47" s="81"/>
      <c r="H47" s="79"/>
      <c r="I47" s="79"/>
      <c r="J47" s="81"/>
      <c r="K47" s="79"/>
      <c r="L47" s="79"/>
      <c r="M47" s="81"/>
      <c r="N47" s="79"/>
      <c r="O47" s="79"/>
      <c r="P47" s="81"/>
      <c r="Q47" s="79"/>
      <c r="R47" s="79"/>
      <c r="S47" s="81"/>
      <c r="T47" s="79"/>
      <c r="U47" s="79"/>
      <c r="V47" s="81"/>
      <c r="W47" s="81"/>
      <c r="X47" s="81"/>
      <c r="Y47" s="49"/>
    </row>
    <row r="48" spans="1:25" ht="29.25" customHeight="1">
      <c r="A48" s="146"/>
      <c r="B48" s="145" t="s">
        <v>21</v>
      </c>
      <c r="C48" s="145" t="s">
        <v>17</v>
      </c>
      <c r="D48" s="266" t="s">
        <v>47</v>
      </c>
      <c r="E48" s="148"/>
      <c r="F48" s="147"/>
      <c r="G48" s="149"/>
      <c r="H48" s="148"/>
      <c r="I48" s="147"/>
      <c r="J48" s="149"/>
      <c r="K48" s="148"/>
      <c r="L48" s="147"/>
      <c r="M48" s="149"/>
      <c r="N48" s="148"/>
      <c r="O48" s="147"/>
      <c r="P48" s="149"/>
      <c r="Q48" s="148"/>
      <c r="R48" s="147"/>
      <c r="S48" s="149"/>
      <c r="T48" s="148"/>
      <c r="U48" s="147"/>
      <c r="V48" s="149"/>
      <c r="W48" s="260" t="s">
        <v>0</v>
      </c>
      <c r="X48" s="261"/>
      <c r="Y48" s="262"/>
    </row>
    <row r="49" spans="1:25" ht="15">
      <c r="A49" s="150"/>
      <c r="B49" s="151"/>
      <c r="C49" s="152" t="s">
        <v>27</v>
      </c>
      <c r="D49" s="267"/>
      <c r="E49" s="153" t="s">
        <v>29</v>
      </c>
      <c r="F49" s="155" t="s">
        <v>30</v>
      </c>
      <c r="G49" s="156" t="s">
        <v>31</v>
      </c>
      <c r="H49" s="153" t="s">
        <v>29</v>
      </c>
      <c r="I49" s="155" t="s">
        <v>30</v>
      </c>
      <c r="J49" s="157" t="s">
        <v>31</v>
      </c>
      <c r="K49" s="153" t="s">
        <v>29</v>
      </c>
      <c r="L49" s="155" t="s">
        <v>30</v>
      </c>
      <c r="M49" s="157" t="s">
        <v>31</v>
      </c>
      <c r="N49" s="153" t="s">
        <v>29</v>
      </c>
      <c r="O49" s="155" t="s">
        <v>30</v>
      </c>
      <c r="P49" s="157" t="s">
        <v>31</v>
      </c>
      <c r="Q49" s="153" t="s">
        <v>29</v>
      </c>
      <c r="R49" s="155" t="s">
        <v>30</v>
      </c>
      <c r="S49" s="157" t="s">
        <v>31</v>
      </c>
      <c r="T49" s="153" t="s">
        <v>29</v>
      </c>
      <c r="U49" s="155" t="s">
        <v>30</v>
      </c>
      <c r="V49" s="157" t="s">
        <v>31</v>
      </c>
      <c r="W49" s="153" t="s">
        <v>29</v>
      </c>
      <c r="X49" s="155" t="s">
        <v>30</v>
      </c>
      <c r="Y49" s="157" t="s">
        <v>31</v>
      </c>
    </row>
    <row r="50" spans="1:25" ht="15.75">
      <c r="A50" s="154">
        <v>1</v>
      </c>
      <c r="B50" s="189" t="s">
        <v>106</v>
      </c>
      <c r="C50" s="22" t="s">
        <v>55</v>
      </c>
      <c r="D50" s="164" t="s">
        <v>62</v>
      </c>
      <c r="E50" s="86">
        <v>10</v>
      </c>
      <c r="F50" s="62">
        <v>9.6</v>
      </c>
      <c r="G50" s="159">
        <v>19.600000000000001</v>
      </c>
      <c r="H50" s="86">
        <v>10</v>
      </c>
      <c r="I50" s="62">
        <v>8</v>
      </c>
      <c r="J50" s="159">
        <v>18</v>
      </c>
      <c r="K50" s="86">
        <v>10</v>
      </c>
      <c r="L50" s="62">
        <v>8.9</v>
      </c>
      <c r="M50" s="159">
        <f>+K50+L50</f>
        <v>18.899999999999999</v>
      </c>
      <c r="N50" s="86">
        <v>10</v>
      </c>
      <c r="O50" s="62">
        <v>9.8000000000000007</v>
      </c>
      <c r="P50" s="159">
        <f>+N50+O50</f>
        <v>19.8</v>
      </c>
      <c r="Q50" s="86">
        <v>10</v>
      </c>
      <c r="R50" s="62">
        <v>9.3000000000000007</v>
      </c>
      <c r="S50" s="159">
        <f>+Q50+R50</f>
        <v>19.3</v>
      </c>
      <c r="T50" s="86">
        <v>10</v>
      </c>
      <c r="U50" s="62">
        <v>8.9</v>
      </c>
      <c r="V50" s="159">
        <f>+T50+U50</f>
        <v>18.899999999999999</v>
      </c>
      <c r="W50" s="92">
        <f t="shared" ref="W50:Y56" si="46">+E50+H50+K50+N50+Q50+T50</f>
        <v>60</v>
      </c>
      <c r="X50" s="74">
        <f t="shared" si="46"/>
        <v>54.499999999999993</v>
      </c>
      <c r="Y50" s="89">
        <f t="shared" si="46"/>
        <v>114.5</v>
      </c>
    </row>
    <row r="51" spans="1:25" ht="15.75">
      <c r="A51" s="154">
        <v>2</v>
      </c>
      <c r="B51" s="189" t="s">
        <v>107</v>
      </c>
      <c r="C51" s="22" t="s">
        <v>55</v>
      </c>
      <c r="D51" s="164" t="s">
        <v>62</v>
      </c>
      <c r="E51" s="86">
        <v>10</v>
      </c>
      <c r="F51" s="62">
        <v>9.4</v>
      </c>
      <c r="G51" s="159">
        <v>19.399999999999999</v>
      </c>
      <c r="H51" s="86">
        <v>10</v>
      </c>
      <c r="I51" s="62">
        <v>7.6</v>
      </c>
      <c r="J51" s="159">
        <v>17.600000000000001</v>
      </c>
      <c r="K51" s="86">
        <v>10</v>
      </c>
      <c r="L51" s="62">
        <v>8.8000000000000007</v>
      </c>
      <c r="M51" s="159">
        <f t="shared" ref="M51:M56" si="47">+K51+L51</f>
        <v>18.8</v>
      </c>
      <c r="N51" s="86">
        <v>10</v>
      </c>
      <c r="O51" s="62">
        <v>9.8000000000000007</v>
      </c>
      <c r="P51" s="159">
        <f t="shared" ref="P51:P56" si="48">+N51+O51</f>
        <v>19.8</v>
      </c>
      <c r="Q51" s="86">
        <v>10</v>
      </c>
      <c r="R51" s="62">
        <v>9.5</v>
      </c>
      <c r="S51" s="159">
        <f t="shared" ref="S51:S56" si="49">+Q51+R51</f>
        <v>19.5</v>
      </c>
      <c r="T51" s="86">
        <v>10</v>
      </c>
      <c r="U51" s="62">
        <v>8.6999999999999993</v>
      </c>
      <c r="V51" s="159">
        <f t="shared" ref="V51:V56" si="50">+T51+U51</f>
        <v>18.7</v>
      </c>
      <c r="W51" s="92">
        <f t="shared" si="46"/>
        <v>60</v>
      </c>
      <c r="X51" s="74">
        <f t="shared" si="46"/>
        <v>53.8</v>
      </c>
      <c r="Y51" s="89">
        <f t="shared" si="46"/>
        <v>113.8</v>
      </c>
    </row>
    <row r="52" spans="1:25" ht="15.75">
      <c r="A52" s="154">
        <v>3</v>
      </c>
      <c r="B52" s="189" t="s">
        <v>175</v>
      </c>
      <c r="C52" s="22" t="s">
        <v>55</v>
      </c>
      <c r="D52" s="164" t="s">
        <v>109</v>
      </c>
      <c r="E52" s="86">
        <v>10</v>
      </c>
      <c r="F52" s="62">
        <v>8.8000000000000007</v>
      </c>
      <c r="G52" s="159">
        <v>18.8</v>
      </c>
      <c r="H52" s="86">
        <v>10</v>
      </c>
      <c r="I52" s="62">
        <v>7.3</v>
      </c>
      <c r="J52" s="159">
        <v>17.3</v>
      </c>
      <c r="K52" s="86">
        <v>10</v>
      </c>
      <c r="L52" s="62">
        <v>8.4</v>
      </c>
      <c r="M52" s="159">
        <f t="shared" si="47"/>
        <v>18.399999999999999</v>
      </c>
      <c r="N52" s="86">
        <v>10</v>
      </c>
      <c r="O52" s="62">
        <v>9.1</v>
      </c>
      <c r="P52" s="159">
        <f t="shared" si="48"/>
        <v>19.100000000000001</v>
      </c>
      <c r="Q52" s="86">
        <v>10</v>
      </c>
      <c r="R52" s="62">
        <v>8.3000000000000007</v>
      </c>
      <c r="S52" s="159">
        <f t="shared" si="49"/>
        <v>18.3</v>
      </c>
      <c r="T52" s="86">
        <v>10</v>
      </c>
      <c r="U52" s="62">
        <v>8.3000000000000007</v>
      </c>
      <c r="V52" s="159">
        <f t="shared" si="50"/>
        <v>18.3</v>
      </c>
      <c r="W52" s="92">
        <f t="shared" si="46"/>
        <v>60</v>
      </c>
      <c r="X52" s="74">
        <f t="shared" si="46"/>
        <v>50.2</v>
      </c>
      <c r="Y52" s="89">
        <f t="shared" si="46"/>
        <v>110.19999999999999</v>
      </c>
    </row>
    <row r="53" spans="1:25" ht="15.75">
      <c r="A53" s="154">
        <v>4</v>
      </c>
      <c r="B53" s="67" t="s">
        <v>110</v>
      </c>
      <c r="C53" s="22" t="s">
        <v>55</v>
      </c>
      <c r="D53" s="84" t="s">
        <v>109</v>
      </c>
      <c r="E53" s="86">
        <v>0</v>
      </c>
      <c r="F53" s="62">
        <v>0</v>
      </c>
      <c r="G53" s="159">
        <f>+E53+F53</f>
        <v>0</v>
      </c>
      <c r="H53" s="86"/>
      <c r="I53" s="62"/>
      <c r="J53" s="159">
        <f>+H53+I53</f>
        <v>0</v>
      </c>
      <c r="K53" s="86"/>
      <c r="L53" s="62"/>
      <c r="M53" s="159">
        <f t="shared" si="47"/>
        <v>0</v>
      </c>
      <c r="N53" s="86"/>
      <c r="O53" s="62"/>
      <c r="P53" s="159">
        <f t="shared" si="48"/>
        <v>0</v>
      </c>
      <c r="Q53" s="86"/>
      <c r="R53" s="62"/>
      <c r="S53" s="159">
        <f t="shared" si="49"/>
        <v>0</v>
      </c>
      <c r="T53" s="86"/>
      <c r="U53" s="62"/>
      <c r="V53" s="159">
        <f t="shared" si="50"/>
        <v>0</v>
      </c>
      <c r="W53" s="92">
        <f t="shared" si="46"/>
        <v>0</v>
      </c>
      <c r="X53" s="74">
        <f t="shared" si="46"/>
        <v>0</v>
      </c>
      <c r="Y53" s="89">
        <f t="shared" si="46"/>
        <v>0</v>
      </c>
    </row>
    <row r="54" spans="1:25" ht="15.75">
      <c r="A54" s="240">
        <v>5</v>
      </c>
      <c r="B54" s="204" t="s">
        <v>176</v>
      </c>
      <c r="C54" s="22" t="s">
        <v>55</v>
      </c>
      <c r="D54" s="241" t="s">
        <v>109</v>
      </c>
      <c r="E54" s="220">
        <v>10</v>
      </c>
      <c r="F54" s="112">
        <v>8.3000000000000007</v>
      </c>
      <c r="G54" s="159">
        <v>18.3</v>
      </c>
      <c r="H54" s="220">
        <v>9</v>
      </c>
      <c r="I54" s="112">
        <v>4.4000000000000004</v>
      </c>
      <c r="J54" s="159">
        <v>13.4</v>
      </c>
      <c r="K54" s="220">
        <v>8</v>
      </c>
      <c r="L54" s="112">
        <v>7.4</v>
      </c>
      <c r="M54" s="159">
        <f t="shared" si="47"/>
        <v>15.4</v>
      </c>
      <c r="N54" s="220">
        <v>10</v>
      </c>
      <c r="O54" s="112">
        <v>9.4</v>
      </c>
      <c r="P54" s="159">
        <f t="shared" si="48"/>
        <v>19.399999999999999</v>
      </c>
      <c r="Q54" s="220">
        <v>8</v>
      </c>
      <c r="R54" s="112">
        <v>6.1</v>
      </c>
      <c r="S54" s="159">
        <f t="shared" si="49"/>
        <v>14.1</v>
      </c>
      <c r="T54" s="220">
        <v>8</v>
      </c>
      <c r="U54" s="112">
        <v>5.2</v>
      </c>
      <c r="V54" s="159">
        <f t="shared" si="50"/>
        <v>13.2</v>
      </c>
      <c r="W54" s="242">
        <f t="shared" si="46"/>
        <v>53</v>
      </c>
      <c r="X54" s="100">
        <f t="shared" si="46"/>
        <v>40.800000000000004</v>
      </c>
      <c r="Y54" s="89">
        <f t="shared" si="46"/>
        <v>93.8</v>
      </c>
    </row>
    <row r="55" spans="1:25" ht="15.75">
      <c r="A55" s="240">
        <v>6</v>
      </c>
      <c r="B55" s="204" t="s">
        <v>108</v>
      </c>
      <c r="C55" s="22" t="s">
        <v>55</v>
      </c>
      <c r="D55" s="241" t="s">
        <v>62</v>
      </c>
      <c r="E55" s="220">
        <v>10</v>
      </c>
      <c r="F55" s="112">
        <v>8.9</v>
      </c>
      <c r="G55" s="159">
        <v>18.899999999999999</v>
      </c>
      <c r="H55" s="220">
        <v>10</v>
      </c>
      <c r="I55" s="112">
        <v>6.6</v>
      </c>
      <c r="J55" s="159">
        <v>16.600000000000001</v>
      </c>
      <c r="K55" s="220">
        <v>10</v>
      </c>
      <c r="L55" s="112">
        <v>8.1</v>
      </c>
      <c r="M55" s="159">
        <f t="shared" si="47"/>
        <v>18.100000000000001</v>
      </c>
      <c r="N55" s="220">
        <v>10</v>
      </c>
      <c r="O55" s="112">
        <v>8</v>
      </c>
      <c r="P55" s="159">
        <f t="shared" si="48"/>
        <v>18</v>
      </c>
      <c r="Q55" s="220">
        <v>10</v>
      </c>
      <c r="R55" s="112">
        <v>8.6</v>
      </c>
      <c r="S55" s="159">
        <f t="shared" si="49"/>
        <v>18.600000000000001</v>
      </c>
      <c r="T55" s="220">
        <v>9</v>
      </c>
      <c r="U55" s="112">
        <v>7</v>
      </c>
      <c r="V55" s="159">
        <f t="shared" si="50"/>
        <v>16</v>
      </c>
      <c r="W55" s="242">
        <f t="shared" si="46"/>
        <v>59</v>
      </c>
      <c r="X55" s="100">
        <f t="shared" si="46"/>
        <v>47.2</v>
      </c>
      <c r="Y55" s="89">
        <f t="shared" si="46"/>
        <v>106.19999999999999</v>
      </c>
    </row>
    <row r="56" spans="1:25" ht="15.75" hidden="1">
      <c r="A56" s="240">
        <v>7</v>
      </c>
      <c r="B56" s="204"/>
      <c r="C56" s="22" t="s">
        <v>55</v>
      </c>
      <c r="D56" s="241"/>
      <c r="E56" s="220"/>
      <c r="F56" s="112"/>
      <c r="G56" s="159">
        <f>+E56+F56</f>
        <v>0</v>
      </c>
      <c r="H56" s="220"/>
      <c r="I56" s="112"/>
      <c r="J56" s="159">
        <f>+H56+I56</f>
        <v>0</v>
      </c>
      <c r="K56" s="220"/>
      <c r="L56" s="112"/>
      <c r="M56" s="159">
        <f t="shared" si="47"/>
        <v>0</v>
      </c>
      <c r="N56" s="220"/>
      <c r="O56" s="112"/>
      <c r="P56" s="159">
        <f t="shared" si="48"/>
        <v>0</v>
      </c>
      <c r="Q56" s="220"/>
      <c r="R56" s="112"/>
      <c r="S56" s="159">
        <f t="shared" si="49"/>
        <v>0</v>
      </c>
      <c r="T56" s="220"/>
      <c r="U56" s="112"/>
      <c r="V56" s="159">
        <f t="shared" si="50"/>
        <v>0</v>
      </c>
      <c r="W56" s="242"/>
      <c r="X56" s="100"/>
      <c r="Y56" s="89">
        <f t="shared" si="46"/>
        <v>0</v>
      </c>
    </row>
    <row r="57" spans="1:25" ht="16.5" thickBot="1">
      <c r="A57" s="158"/>
      <c r="B57" s="40" t="s">
        <v>45</v>
      </c>
      <c r="C57" s="22" t="s">
        <v>55</v>
      </c>
      <c r="D57" s="85"/>
      <c r="E57" s="87"/>
      <c r="F57" s="77"/>
      <c r="G57" s="160">
        <f>SUM(G50:G56)-SMALL(G50:G56,1)-SMALL(G50:G56,2)</f>
        <v>95</v>
      </c>
      <c r="H57" s="87"/>
      <c r="I57" s="77"/>
      <c r="J57" s="160">
        <f>SUM(J50:J56)-SMALL(J50:J56,1)-SMALL(J50:J56,2)</f>
        <v>82.9</v>
      </c>
      <c r="K57" s="87"/>
      <c r="L57" s="77"/>
      <c r="M57" s="160">
        <f>SUM(M50:M56)-SMALL(M50:M56,1)-SMALL(M50:M56,2)</f>
        <v>89.6</v>
      </c>
      <c r="N57" s="87"/>
      <c r="O57" s="77"/>
      <c r="P57" s="160">
        <f>SUM(P50:P56)-SMALL(P50:P56,1)-SMALL(P50:P56,2)</f>
        <v>96.1</v>
      </c>
      <c r="Q57" s="87"/>
      <c r="R57" s="77"/>
      <c r="S57" s="160">
        <f>SUM(S50:S56)-SMALL(S50:S56,1)-SMALL(S50:S56,2)</f>
        <v>89.799999999999983</v>
      </c>
      <c r="T57" s="87"/>
      <c r="U57" s="77"/>
      <c r="V57" s="160">
        <f>SUM(V50:V56)-SMALL(V50:V56,1)-SMALL(V50:V56,2)</f>
        <v>85.1</v>
      </c>
      <c r="W57" s="93"/>
      <c r="X57" s="83"/>
      <c r="Y57" s="91">
        <f>+G57+J57+M57+P57+S57+V57</f>
        <v>538.5</v>
      </c>
    </row>
    <row r="58" spans="1:25" ht="15" hidden="1" thickTop="1"/>
    <row r="59" spans="1:25" ht="16.5" hidden="1" thickBot="1">
      <c r="A59" s="79"/>
      <c r="B59" s="82" t="s">
        <v>143</v>
      </c>
      <c r="C59" s="79"/>
      <c r="D59" s="80"/>
      <c r="E59" s="79"/>
      <c r="F59" s="79"/>
      <c r="G59" s="81"/>
      <c r="H59" s="79"/>
      <c r="I59" s="79"/>
      <c r="J59" s="81"/>
      <c r="K59" s="79"/>
      <c r="L59" s="79"/>
      <c r="M59" s="81"/>
      <c r="N59" s="79"/>
      <c r="O59" s="79"/>
      <c r="P59" s="81"/>
      <c r="Q59" s="79"/>
      <c r="R59" s="79"/>
      <c r="S59" s="81"/>
      <c r="T59" s="79"/>
      <c r="U59" s="79"/>
      <c r="V59" s="81"/>
      <c r="W59" s="81"/>
      <c r="X59" s="81"/>
      <c r="Y59" s="49"/>
    </row>
    <row r="60" spans="1:25" ht="31.5" hidden="1" customHeight="1">
      <c r="A60" s="146"/>
      <c r="B60" s="145" t="s">
        <v>21</v>
      </c>
      <c r="C60" s="145" t="s">
        <v>17</v>
      </c>
      <c r="D60" s="266" t="s">
        <v>47</v>
      </c>
      <c r="E60" s="148"/>
      <c r="F60" s="147"/>
      <c r="G60" s="149"/>
      <c r="H60" s="148"/>
      <c r="I60" s="147"/>
      <c r="J60" s="149"/>
      <c r="K60" s="148"/>
      <c r="L60" s="147"/>
      <c r="M60" s="149"/>
      <c r="N60" s="148"/>
      <c r="O60" s="147"/>
      <c r="P60" s="149"/>
      <c r="Q60" s="148"/>
      <c r="R60" s="147"/>
      <c r="S60" s="149"/>
      <c r="T60" s="148"/>
      <c r="U60" s="147"/>
      <c r="V60" s="149"/>
      <c r="W60" s="260" t="s">
        <v>0</v>
      </c>
      <c r="X60" s="261"/>
      <c r="Y60" s="262"/>
    </row>
    <row r="61" spans="1:25" ht="15" hidden="1">
      <c r="A61" s="150"/>
      <c r="B61" s="151"/>
      <c r="C61" s="152" t="s">
        <v>27</v>
      </c>
      <c r="D61" s="267"/>
      <c r="E61" s="153" t="s">
        <v>29</v>
      </c>
      <c r="F61" s="155" t="s">
        <v>30</v>
      </c>
      <c r="G61" s="156" t="s">
        <v>31</v>
      </c>
      <c r="H61" s="153" t="s">
        <v>29</v>
      </c>
      <c r="I61" s="155" t="s">
        <v>30</v>
      </c>
      <c r="J61" s="157" t="s">
        <v>31</v>
      </c>
      <c r="K61" s="153" t="s">
        <v>29</v>
      </c>
      <c r="L61" s="155" t="s">
        <v>30</v>
      </c>
      <c r="M61" s="157" t="s">
        <v>31</v>
      </c>
      <c r="N61" s="153" t="s">
        <v>29</v>
      </c>
      <c r="O61" s="155" t="s">
        <v>30</v>
      </c>
      <c r="P61" s="157" t="s">
        <v>31</v>
      </c>
      <c r="Q61" s="153" t="s">
        <v>29</v>
      </c>
      <c r="R61" s="155" t="s">
        <v>30</v>
      </c>
      <c r="S61" s="157" t="s">
        <v>31</v>
      </c>
      <c r="T61" s="153" t="s">
        <v>29</v>
      </c>
      <c r="U61" s="155" t="s">
        <v>30</v>
      </c>
      <c r="V61" s="157" t="s">
        <v>31</v>
      </c>
      <c r="W61" s="153" t="s">
        <v>29</v>
      </c>
      <c r="X61" s="155" t="s">
        <v>30</v>
      </c>
      <c r="Y61" s="157" t="s">
        <v>31</v>
      </c>
    </row>
    <row r="62" spans="1:25" ht="15.75" hidden="1">
      <c r="A62" s="154">
        <v>1</v>
      </c>
      <c r="B62" s="189"/>
      <c r="C62" s="22"/>
      <c r="D62" s="164"/>
      <c r="E62" s="86"/>
      <c r="F62" s="62"/>
      <c r="G62" s="159">
        <f>+E62+F62</f>
        <v>0</v>
      </c>
      <c r="H62" s="86"/>
      <c r="I62" s="62"/>
      <c r="J62" s="159">
        <f>+H62+I62</f>
        <v>0</v>
      </c>
      <c r="K62" s="86"/>
      <c r="L62" s="62"/>
      <c r="M62" s="159">
        <f>+K62+L62</f>
        <v>0</v>
      </c>
      <c r="N62" s="86"/>
      <c r="O62" s="62"/>
      <c r="P62" s="159">
        <f>+N62+O62</f>
        <v>0</v>
      </c>
      <c r="Q62" s="86"/>
      <c r="R62" s="62"/>
      <c r="S62" s="159">
        <f>+Q62+R62</f>
        <v>0</v>
      </c>
      <c r="T62" s="86"/>
      <c r="U62" s="62"/>
      <c r="V62" s="159">
        <f>+T62+U62</f>
        <v>0</v>
      </c>
      <c r="W62" s="92">
        <f t="shared" ref="W62:Y64" si="51">+E62+H62+K62+N62+Q62+T62</f>
        <v>0</v>
      </c>
      <c r="X62" s="74">
        <f t="shared" si="51"/>
        <v>0</v>
      </c>
      <c r="Y62" s="89">
        <f t="shared" si="51"/>
        <v>0</v>
      </c>
    </row>
    <row r="63" spans="1:25" ht="15.75" hidden="1">
      <c r="A63" s="154">
        <v>2</v>
      </c>
      <c r="B63" s="189"/>
      <c r="C63" s="22"/>
      <c r="D63" s="164"/>
      <c r="E63" s="86"/>
      <c r="F63" s="62"/>
      <c r="G63" s="159">
        <f>+E63+F63</f>
        <v>0</v>
      </c>
      <c r="H63" s="86"/>
      <c r="I63" s="62"/>
      <c r="J63" s="159">
        <f>+H63+I63</f>
        <v>0</v>
      </c>
      <c r="K63" s="86"/>
      <c r="L63" s="62"/>
      <c r="M63" s="159">
        <f>+K63+L63</f>
        <v>0</v>
      </c>
      <c r="N63" s="86"/>
      <c r="O63" s="62"/>
      <c r="P63" s="159">
        <f>+N63+O63</f>
        <v>0</v>
      </c>
      <c r="Q63" s="86"/>
      <c r="R63" s="62"/>
      <c r="S63" s="159">
        <f>+Q63+R63</f>
        <v>0</v>
      </c>
      <c r="T63" s="86"/>
      <c r="U63" s="62"/>
      <c r="V63" s="159">
        <f>+T63+U63</f>
        <v>0</v>
      </c>
      <c r="W63" s="92">
        <f t="shared" si="51"/>
        <v>0</v>
      </c>
      <c r="X63" s="74">
        <f t="shared" si="51"/>
        <v>0</v>
      </c>
      <c r="Y63" s="89">
        <f t="shared" si="51"/>
        <v>0</v>
      </c>
    </row>
    <row r="64" spans="1:25" ht="15.75" hidden="1">
      <c r="A64" s="154">
        <v>3</v>
      </c>
      <c r="B64" s="189"/>
      <c r="C64" s="22"/>
      <c r="D64" s="164"/>
      <c r="E64" s="86"/>
      <c r="F64" s="62"/>
      <c r="G64" s="159">
        <f>+E64+F64</f>
        <v>0</v>
      </c>
      <c r="H64" s="86"/>
      <c r="I64" s="62"/>
      <c r="J64" s="159">
        <f>+H64+I64</f>
        <v>0</v>
      </c>
      <c r="K64" s="86"/>
      <c r="L64" s="62"/>
      <c r="M64" s="159">
        <f>+K64+L64</f>
        <v>0</v>
      </c>
      <c r="N64" s="86"/>
      <c r="O64" s="62"/>
      <c r="P64" s="159">
        <f>+N64+O64</f>
        <v>0</v>
      </c>
      <c r="Q64" s="86"/>
      <c r="R64" s="62"/>
      <c r="S64" s="159">
        <f>+Q64+R64</f>
        <v>0</v>
      </c>
      <c r="T64" s="86"/>
      <c r="U64" s="62"/>
      <c r="V64" s="159">
        <f>+T64+U64</f>
        <v>0</v>
      </c>
      <c r="W64" s="92">
        <f t="shared" si="51"/>
        <v>0</v>
      </c>
      <c r="X64" s="74">
        <f t="shared" si="51"/>
        <v>0</v>
      </c>
      <c r="Y64" s="89">
        <f t="shared" si="51"/>
        <v>0</v>
      </c>
    </row>
    <row r="65" spans="1:25" ht="16.5" hidden="1" thickBot="1">
      <c r="A65" s="158"/>
      <c r="B65" s="40" t="s">
        <v>26</v>
      </c>
      <c r="C65" s="105"/>
      <c r="D65" s="85"/>
      <c r="E65" s="87"/>
      <c r="F65" s="77"/>
      <c r="G65" s="160">
        <f>SUM(G62:G64)</f>
        <v>0</v>
      </c>
      <c r="H65" s="87"/>
      <c r="I65" s="77"/>
      <c r="J65" s="160">
        <f>SUM(J62:J64)</f>
        <v>0</v>
      </c>
      <c r="K65" s="87"/>
      <c r="L65" s="77"/>
      <c r="M65" s="160">
        <f>SUM(M62:M64)</f>
        <v>0</v>
      </c>
      <c r="N65" s="87"/>
      <c r="O65" s="77"/>
      <c r="P65" s="160">
        <f>SUM(P62:P64)</f>
        <v>0</v>
      </c>
      <c r="Q65" s="87"/>
      <c r="R65" s="77"/>
      <c r="S65" s="160">
        <f>SUM(S62:S64)</f>
        <v>0</v>
      </c>
      <c r="T65" s="87"/>
      <c r="U65" s="77"/>
      <c r="V65" s="160">
        <f>SUM(V62:V64)</f>
        <v>0</v>
      </c>
      <c r="W65" s="93"/>
      <c r="X65" s="83"/>
      <c r="Y65" s="91">
        <f>+G65+J65+M65+P65+S65+V65</f>
        <v>0</v>
      </c>
    </row>
    <row r="66" spans="1:25" ht="15" thickTop="1"/>
    <row r="67" spans="1:25" s="2" customFormat="1" ht="16.5" thickBot="1">
      <c r="A67" s="79"/>
      <c r="B67" s="82" t="s">
        <v>177</v>
      </c>
      <c r="C67" s="79"/>
      <c r="D67" s="80"/>
      <c r="E67" s="79"/>
      <c r="F67" s="79"/>
      <c r="G67" s="81"/>
      <c r="H67" s="79"/>
      <c r="I67" s="79"/>
      <c r="J67" s="81"/>
      <c r="K67" s="79"/>
      <c r="L67" s="79"/>
      <c r="M67" s="81"/>
      <c r="N67" s="79"/>
      <c r="O67" s="79"/>
      <c r="P67" s="81"/>
      <c r="Q67" s="79"/>
      <c r="R67" s="79"/>
      <c r="S67" s="81"/>
      <c r="T67" s="79"/>
      <c r="U67" s="79"/>
      <c r="V67" s="81"/>
      <c r="W67" s="81"/>
      <c r="X67" s="81"/>
      <c r="Y67" s="49"/>
    </row>
    <row r="68" spans="1:25" s="38" customFormat="1" ht="29.25" customHeight="1">
      <c r="A68" s="146"/>
      <c r="B68" s="145" t="s">
        <v>21</v>
      </c>
      <c r="C68" s="145" t="s">
        <v>17</v>
      </c>
      <c r="D68" s="266" t="s">
        <v>47</v>
      </c>
      <c r="E68" s="263"/>
      <c r="F68" s="264"/>
      <c r="G68" s="265"/>
      <c r="H68" s="263"/>
      <c r="I68" s="264"/>
      <c r="J68" s="265"/>
      <c r="K68" s="263"/>
      <c r="L68" s="264"/>
      <c r="M68" s="265"/>
      <c r="N68" s="263"/>
      <c r="O68" s="264"/>
      <c r="P68" s="265"/>
      <c r="Q68" s="263"/>
      <c r="R68" s="264"/>
      <c r="S68" s="265"/>
      <c r="T68" s="263"/>
      <c r="U68" s="264"/>
      <c r="V68" s="265"/>
      <c r="W68" s="260" t="s">
        <v>0</v>
      </c>
      <c r="X68" s="261"/>
      <c r="Y68" s="262"/>
    </row>
    <row r="69" spans="1:25" ht="15">
      <c r="A69" s="150"/>
      <c r="B69" s="151"/>
      <c r="C69" s="161"/>
      <c r="D69" s="267"/>
      <c r="E69" s="153" t="s">
        <v>29</v>
      </c>
      <c r="F69" s="155" t="s">
        <v>30</v>
      </c>
      <c r="G69" s="156" t="s">
        <v>31</v>
      </c>
      <c r="H69" s="153" t="s">
        <v>29</v>
      </c>
      <c r="I69" s="155" t="s">
        <v>30</v>
      </c>
      <c r="J69" s="157" t="s">
        <v>31</v>
      </c>
      <c r="K69" s="153" t="s">
        <v>29</v>
      </c>
      <c r="L69" s="155" t="s">
        <v>30</v>
      </c>
      <c r="M69" s="157" t="s">
        <v>31</v>
      </c>
      <c r="N69" s="153" t="s">
        <v>29</v>
      </c>
      <c r="O69" s="155" t="s">
        <v>30</v>
      </c>
      <c r="P69" s="157" t="s">
        <v>31</v>
      </c>
      <c r="Q69" s="153" t="s">
        <v>29</v>
      </c>
      <c r="R69" s="155" t="s">
        <v>30</v>
      </c>
      <c r="S69" s="157" t="s">
        <v>31</v>
      </c>
      <c r="T69" s="153" t="s">
        <v>29</v>
      </c>
      <c r="U69" s="155" t="s">
        <v>30</v>
      </c>
      <c r="V69" s="157" t="s">
        <v>31</v>
      </c>
      <c r="W69" s="153" t="s">
        <v>29</v>
      </c>
      <c r="X69" s="155" t="s">
        <v>30</v>
      </c>
      <c r="Y69" s="157" t="s">
        <v>31</v>
      </c>
    </row>
    <row r="70" spans="1:25" ht="15.75">
      <c r="A70" s="154">
        <v>1</v>
      </c>
      <c r="B70" s="189" t="s">
        <v>187</v>
      </c>
      <c r="C70" s="243" t="s">
        <v>182</v>
      </c>
      <c r="D70" s="22" t="s">
        <v>64</v>
      </c>
      <c r="E70" s="86">
        <v>10</v>
      </c>
      <c r="F70" s="62">
        <v>7.8</v>
      </c>
      <c r="G70" s="159">
        <f t="shared" ref="G70:G75" si="52">+E70+F70</f>
        <v>17.8</v>
      </c>
      <c r="H70" s="86">
        <v>9</v>
      </c>
      <c r="I70" s="62">
        <v>5.6</v>
      </c>
      <c r="J70" s="159">
        <v>14.6</v>
      </c>
      <c r="K70" s="86">
        <v>9</v>
      </c>
      <c r="L70" s="62">
        <v>6.9</v>
      </c>
      <c r="M70" s="159">
        <v>15.9</v>
      </c>
      <c r="N70" s="86">
        <v>7</v>
      </c>
      <c r="O70" s="62">
        <v>8.4</v>
      </c>
      <c r="P70" s="159">
        <f>+N70+O70</f>
        <v>15.4</v>
      </c>
      <c r="Q70" s="86">
        <v>9</v>
      </c>
      <c r="R70" s="62">
        <v>6.7</v>
      </c>
      <c r="S70" s="159">
        <f>+Q70+R70</f>
        <v>15.7</v>
      </c>
      <c r="T70" s="86">
        <v>9</v>
      </c>
      <c r="U70" s="62">
        <v>5.2</v>
      </c>
      <c r="V70" s="159">
        <f t="shared" ref="V70:V75" si="53">+T70+U70</f>
        <v>14.2</v>
      </c>
      <c r="W70" s="92">
        <f t="shared" ref="W70:Y75" si="54">+E70+H70+K70+N70+Q70+T70</f>
        <v>53</v>
      </c>
      <c r="X70" s="74">
        <f t="shared" si="54"/>
        <v>40.6</v>
      </c>
      <c r="Y70" s="89">
        <f t="shared" si="54"/>
        <v>93.6</v>
      </c>
    </row>
    <row r="71" spans="1:25" ht="15.75">
      <c r="A71" s="154">
        <v>2</v>
      </c>
      <c r="B71" s="189" t="s">
        <v>188</v>
      </c>
      <c r="C71" s="243" t="s">
        <v>182</v>
      </c>
      <c r="D71" s="22" t="s">
        <v>64</v>
      </c>
      <c r="E71" s="86">
        <v>9</v>
      </c>
      <c r="F71" s="62">
        <v>7.5</v>
      </c>
      <c r="G71" s="159">
        <f t="shared" si="52"/>
        <v>16.5</v>
      </c>
      <c r="H71" s="86">
        <v>10</v>
      </c>
      <c r="I71" s="62">
        <v>6.2</v>
      </c>
      <c r="J71" s="159">
        <v>16.2</v>
      </c>
      <c r="K71" s="86">
        <v>9</v>
      </c>
      <c r="L71" s="62">
        <v>5.9</v>
      </c>
      <c r="M71" s="159">
        <v>14.9</v>
      </c>
      <c r="N71" s="86">
        <v>7</v>
      </c>
      <c r="O71" s="62">
        <v>9</v>
      </c>
      <c r="P71" s="159">
        <f>+N71+O71</f>
        <v>16</v>
      </c>
      <c r="Q71" s="86">
        <v>9</v>
      </c>
      <c r="R71" s="62">
        <v>7</v>
      </c>
      <c r="S71" s="159">
        <f>+Q71+R71</f>
        <v>16</v>
      </c>
      <c r="T71" s="86">
        <v>9</v>
      </c>
      <c r="U71" s="62">
        <v>5</v>
      </c>
      <c r="V71" s="159">
        <f t="shared" si="53"/>
        <v>14</v>
      </c>
      <c r="W71" s="92">
        <f t="shared" si="54"/>
        <v>53</v>
      </c>
      <c r="X71" s="74">
        <f t="shared" si="54"/>
        <v>40.6</v>
      </c>
      <c r="Y71" s="89">
        <f t="shared" si="54"/>
        <v>93.6</v>
      </c>
    </row>
    <row r="72" spans="1:25" ht="15.75">
      <c r="A72" s="154">
        <v>3</v>
      </c>
      <c r="B72" s="189" t="s">
        <v>189</v>
      </c>
      <c r="C72" s="243" t="s">
        <v>182</v>
      </c>
      <c r="D72" s="22" t="s">
        <v>64</v>
      </c>
      <c r="E72" s="86">
        <v>9</v>
      </c>
      <c r="F72" s="62">
        <v>9</v>
      </c>
      <c r="G72" s="159">
        <f t="shared" si="52"/>
        <v>18</v>
      </c>
      <c r="H72" s="86">
        <v>10</v>
      </c>
      <c r="I72" s="62">
        <v>7</v>
      </c>
      <c r="J72" s="159">
        <v>17</v>
      </c>
      <c r="K72" s="86">
        <v>10</v>
      </c>
      <c r="L72" s="62">
        <v>7</v>
      </c>
      <c r="M72" s="159">
        <v>17</v>
      </c>
      <c r="N72" s="86">
        <v>10</v>
      </c>
      <c r="O72" s="62">
        <v>8.6</v>
      </c>
      <c r="P72" s="159">
        <f>+N72+O72</f>
        <v>18.600000000000001</v>
      </c>
      <c r="Q72" s="86">
        <v>10</v>
      </c>
      <c r="R72" s="62">
        <v>7.7</v>
      </c>
      <c r="S72" s="159">
        <f>+Q72+R72</f>
        <v>17.7</v>
      </c>
      <c r="T72" s="86">
        <v>7</v>
      </c>
      <c r="U72" s="62">
        <v>8</v>
      </c>
      <c r="V72" s="159">
        <f t="shared" si="53"/>
        <v>15</v>
      </c>
      <c r="W72" s="92">
        <f t="shared" si="54"/>
        <v>56</v>
      </c>
      <c r="X72" s="74">
        <f t="shared" si="54"/>
        <v>47.300000000000004</v>
      </c>
      <c r="Y72" s="89">
        <f t="shared" si="54"/>
        <v>103.3</v>
      </c>
    </row>
    <row r="73" spans="1:25" ht="15.75">
      <c r="A73" s="154">
        <v>4</v>
      </c>
      <c r="B73" s="189" t="s">
        <v>190</v>
      </c>
      <c r="C73" s="243" t="s">
        <v>174</v>
      </c>
      <c r="D73" s="22" t="s">
        <v>62</v>
      </c>
      <c r="E73" s="86">
        <v>10</v>
      </c>
      <c r="F73" s="62">
        <v>8.1</v>
      </c>
      <c r="G73" s="159">
        <f t="shared" si="52"/>
        <v>18.100000000000001</v>
      </c>
      <c r="H73" s="86">
        <v>8</v>
      </c>
      <c r="I73" s="62">
        <v>6.4</v>
      </c>
      <c r="J73" s="159">
        <f>+H73+I73</f>
        <v>14.4</v>
      </c>
      <c r="K73" s="86">
        <v>10</v>
      </c>
      <c r="L73" s="62">
        <v>7.7</v>
      </c>
      <c r="M73" s="159">
        <v>17.7</v>
      </c>
      <c r="N73" s="86">
        <v>10</v>
      </c>
      <c r="O73" s="62">
        <v>7.5</v>
      </c>
      <c r="P73" s="159">
        <v>17.5</v>
      </c>
      <c r="Q73" s="86">
        <v>10</v>
      </c>
      <c r="R73" s="62">
        <v>7.8</v>
      </c>
      <c r="S73" s="159">
        <v>17.8</v>
      </c>
      <c r="T73" s="86">
        <v>10</v>
      </c>
      <c r="U73" s="62">
        <v>7.8</v>
      </c>
      <c r="V73" s="159">
        <f t="shared" si="53"/>
        <v>17.8</v>
      </c>
      <c r="W73" s="92">
        <f t="shared" si="54"/>
        <v>58</v>
      </c>
      <c r="X73" s="74">
        <f t="shared" si="54"/>
        <v>45.3</v>
      </c>
      <c r="Y73" s="89">
        <f t="shared" si="54"/>
        <v>103.3</v>
      </c>
    </row>
    <row r="74" spans="1:25" ht="15.75">
      <c r="A74" s="154">
        <v>5</v>
      </c>
      <c r="B74" s="189" t="s">
        <v>119</v>
      </c>
      <c r="C74" s="243" t="s">
        <v>174</v>
      </c>
      <c r="D74" s="22" t="s">
        <v>62</v>
      </c>
      <c r="E74" s="86">
        <v>10</v>
      </c>
      <c r="F74" s="62">
        <v>9.3000000000000007</v>
      </c>
      <c r="G74" s="159">
        <f t="shared" si="52"/>
        <v>19.3</v>
      </c>
      <c r="H74" s="86">
        <v>10</v>
      </c>
      <c r="I74" s="62">
        <v>7</v>
      </c>
      <c r="J74" s="159">
        <f>+H74+I74</f>
        <v>17</v>
      </c>
      <c r="K74" s="86">
        <v>10</v>
      </c>
      <c r="L74" s="62">
        <v>8.1999999999999993</v>
      </c>
      <c r="M74" s="159">
        <v>18.2</v>
      </c>
      <c r="N74" s="86">
        <v>10</v>
      </c>
      <c r="O74" s="62">
        <v>8.4</v>
      </c>
      <c r="P74" s="159">
        <v>18.399999999999999</v>
      </c>
      <c r="Q74" s="86">
        <v>10</v>
      </c>
      <c r="R74" s="62">
        <v>8.1999999999999993</v>
      </c>
      <c r="S74" s="159">
        <v>18.2</v>
      </c>
      <c r="T74" s="86">
        <v>10</v>
      </c>
      <c r="U74" s="62">
        <v>8.35</v>
      </c>
      <c r="V74" s="159">
        <f t="shared" si="53"/>
        <v>18.350000000000001</v>
      </c>
      <c r="W74" s="92">
        <f t="shared" si="54"/>
        <v>60</v>
      </c>
      <c r="X74" s="74">
        <f t="shared" si="54"/>
        <v>49.449999999999996</v>
      </c>
      <c r="Y74" s="89">
        <f t="shared" si="54"/>
        <v>109.45000000000002</v>
      </c>
    </row>
    <row r="75" spans="1:25" ht="15.75">
      <c r="A75" s="154">
        <v>6</v>
      </c>
      <c r="B75" s="189" t="s">
        <v>117</v>
      </c>
      <c r="C75" s="243" t="s">
        <v>173</v>
      </c>
      <c r="D75" s="188" t="s">
        <v>62</v>
      </c>
      <c r="E75" s="220">
        <v>10</v>
      </c>
      <c r="F75" s="112">
        <v>9.3000000000000007</v>
      </c>
      <c r="G75" s="159">
        <f t="shared" si="52"/>
        <v>19.3</v>
      </c>
      <c r="H75" s="220">
        <v>10</v>
      </c>
      <c r="I75" s="112">
        <v>8.3000000000000007</v>
      </c>
      <c r="J75" s="159">
        <f>+H75+I75</f>
        <v>18.3</v>
      </c>
      <c r="K75" s="220">
        <v>10</v>
      </c>
      <c r="L75" s="112">
        <v>8.1</v>
      </c>
      <c r="M75" s="159">
        <v>18.100000000000001</v>
      </c>
      <c r="N75" s="220">
        <v>10</v>
      </c>
      <c r="O75" s="112">
        <v>8</v>
      </c>
      <c r="P75" s="159">
        <v>18</v>
      </c>
      <c r="Q75" s="220">
        <v>10</v>
      </c>
      <c r="R75" s="112">
        <v>9.3000000000000007</v>
      </c>
      <c r="S75" s="159">
        <v>19.3</v>
      </c>
      <c r="T75" s="220">
        <v>10</v>
      </c>
      <c r="U75" s="112">
        <v>8.4</v>
      </c>
      <c r="V75" s="159">
        <f t="shared" si="53"/>
        <v>18.399999999999999</v>
      </c>
      <c r="W75" s="92">
        <f t="shared" si="54"/>
        <v>60</v>
      </c>
      <c r="X75" s="74">
        <f t="shared" si="54"/>
        <v>51.4</v>
      </c>
      <c r="Y75" s="89">
        <f t="shared" si="54"/>
        <v>111.4</v>
      </c>
    </row>
    <row r="76" spans="1:25" ht="15.75" hidden="1">
      <c r="A76" s="154">
        <v>7</v>
      </c>
      <c r="B76" s="189"/>
      <c r="C76" s="22"/>
      <c r="D76" s="164"/>
      <c r="E76" s="220"/>
      <c r="F76" s="112"/>
      <c r="G76" s="159">
        <f t="shared" ref="G76:G81" si="55">+E76+F76</f>
        <v>0</v>
      </c>
      <c r="H76" s="220"/>
      <c r="I76" s="112"/>
      <c r="J76" s="159">
        <f t="shared" ref="J76:J81" si="56">+H76+I76</f>
        <v>0</v>
      </c>
      <c r="K76" s="220"/>
      <c r="L76" s="112"/>
      <c r="M76" s="159">
        <f t="shared" ref="M76:M81" si="57">+K76+L76</f>
        <v>0</v>
      </c>
      <c r="N76" s="220"/>
      <c r="O76" s="112"/>
      <c r="P76" s="159">
        <f t="shared" ref="P76:P81" si="58">+N76+O76</f>
        <v>0</v>
      </c>
      <c r="Q76" s="220"/>
      <c r="R76" s="112"/>
      <c r="S76" s="159">
        <f t="shared" ref="S76:S81" si="59">+Q76+R76</f>
        <v>0</v>
      </c>
      <c r="T76" s="220"/>
      <c r="U76" s="112"/>
      <c r="V76" s="159">
        <f t="shared" ref="V76:V81" si="60">+T76+U76</f>
        <v>0</v>
      </c>
      <c r="W76" s="92">
        <f t="shared" ref="W76:X80" si="61">+E76+H76+K76+N76+Q76+T76</f>
        <v>0</v>
      </c>
      <c r="X76" s="74">
        <f t="shared" si="61"/>
        <v>0</v>
      </c>
      <c r="Y76" s="89">
        <f t="shared" ref="Y76:Y81" si="62">+G76+J76+M76+P76+S76+V76</f>
        <v>0</v>
      </c>
    </row>
    <row r="77" spans="1:25" ht="15.75" hidden="1">
      <c r="A77" s="154">
        <v>8</v>
      </c>
      <c r="B77" s="189"/>
      <c r="C77" s="22"/>
      <c r="D77" s="164"/>
      <c r="E77" s="220"/>
      <c r="F77" s="112"/>
      <c r="G77" s="159">
        <f t="shared" si="55"/>
        <v>0</v>
      </c>
      <c r="H77" s="220"/>
      <c r="I77" s="112"/>
      <c r="J77" s="159">
        <f t="shared" si="56"/>
        <v>0</v>
      </c>
      <c r="K77" s="220"/>
      <c r="L77" s="112"/>
      <c r="M77" s="159">
        <f t="shared" si="57"/>
        <v>0</v>
      </c>
      <c r="N77" s="220"/>
      <c r="O77" s="112"/>
      <c r="P77" s="159">
        <f t="shared" si="58"/>
        <v>0</v>
      </c>
      <c r="Q77" s="220"/>
      <c r="R77" s="112"/>
      <c r="S77" s="159">
        <f t="shared" si="59"/>
        <v>0</v>
      </c>
      <c r="T77" s="220"/>
      <c r="U77" s="112"/>
      <c r="V77" s="159">
        <f t="shared" si="60"/>
        <v>0</v>
      </c>
      <c r="W77" s="92">
        <f t="shared" si="61"/>
        <v>0</v>
      </c>
      <c r="X77" s="74">
        <f t="shared" si="61"/>
        <v>0</v>
      </c>
      <c r="Y77" s="89">
        <f t="shared" si="62"/>
        <v>0</v>
      </c>
    </row>
    <row r="78" spans="1:25" ht="15.75" hidden="1">
      <c r="A78" s="154">
        <v>9</v>
      </c>
      <c r="B78" s="189"/>
      <c r="C78" s="22"/>
      <c r="D78" s="164"/>
      <c r="E78" s="220"/>
      <c r="F78" s="112"/>
      <c r="G78" s="159">
        <f t="shared" si="55"/>
        <v>0</v>
      </c>
      <c r="H78" s="220"/>
      <c r="I78" s="112"/>
      <c r="J78" s="159">
        <f t="shared" si="56"/>
        <v>0</v>
      </c>
      <c r="K78" s="220"/>
      <c r="L78" s="112"/>
      <c r="M78" s="159">
        <f t="shared" si="57"/>
        <v>0</v>
      </c>
      <c r="N78" s="220"/>
      <c r="O78" s="112"/>
      <c r="P78" s="159">
        <f t="shared" si="58"/>
        <v>0</v>
      </c>
      <c r="Q78" s="220"/>
      <c r="R78" s="112"/>
      <c r="S78" s="159">
        <f t="shared" si="59"/>
        <v>0</v>
      </c>
      <c r="T78" s="220"/>
      <c r="U78" s="112"/>
      <c r="V78" s="159">
        <f t="shared" si="60"/>
        <v>0</v>
      </c>
      <c r="W78" s="92">
        <f t="shared" si="61"/>
        <v>0</v>
      </c>
      <c r="X78" s="74">
        <f t="shared" si="61"/>
        <v>0</v>
      </c>
      <c r="Y78" s="89">
        <f t="shared" si="62"/>
        <v>0</v>
      </c>
    </row>
    <row r="79" spans="1:25" ht="15.75" hidden="1">
      <c r="A79" s="154">
        <v>10</v>
      </c>
      <c r="B79" s="189"/>
      <c r="C79" s="22"/>
      <c r="D79" s="164"/>
      <c r="E79" s="220"/>
      <c r="F79" s="112"/>
      <c r="G79" s="159">
        <f t="shared" si="55"/>
        <v>0</v>
      </c>
      <c r="H79" s="220"/>
      <c r="I79" s="112"/>
      <c r="J79" s="159">
        <f t="shared" si="56"/>
        <v>0</v>
      </c>
      <c r="K79" s="220"/>
      <c r="L79" s="112"/>
      <c r="M79" s="159">
        <f t="shared" si="57"/>
        <v>0</v>
      </c>
      <c r="N79" s="220"/>
      <c r="O79" s="112"/>
      <c r="P79" s="159">
        <f t="shared" si="58"/>
        <v>0</v>
      </c>
      <c r="Q79" s="220"/>
      <c r="R79" s="112"/>
      <c r="S79" s="159">
        <f t="shared" si="59"/>
        <v>0</v>
      </c>
      <c r="T79" s="220"/>
      <c r="U79" s="112"/>
      <c r="V79" s="159">
        <f t="shared" si="60"/>
        <v>0</v>
      </c>
      <c r="W79" s="92">
        <f t="shared" si="61"/>
        <v>0</v>
      </c>
      <c r="X79" s="74">
        <f t="shared" si="61"/>
        <v>0</v>
      </c>
      <c r="Y79" s="89">
        <f t="shared" si="62"/>
        <v>0</v>
      </c>
    </row>
    <row r="80" spans="1:25" ht="15.75" hidden="1">
      <c r="A80" s="154">
        <v>11</v>
      </c>
      <c r="B80" s="189"/>
      <c r="C80" s="21"/>
      <c r="D80" s="164"/>
      <c r="E80" s="220"/>
      <c r="F80" s="112"/>
      <c r="G80" s="159">
        <f t="shared" si="55"/>
        <v>0</v>
      </c>
      <c r="H80" s="220"/>
      <c r="I80" s="112"/>
      <c r="J80" s="159">
        <f t="shared" si="56"/>
        <v>0</v>
      </c>
      <c r="K80" s="220"/>
      <c r="L80" s="112"/>
      <c r="M80" s="159">
        <f t="shared" si="57"/>
        <v>0</v>
      </c>
      <c r="N80" s="220"/>
      <c r="O80" s="112"/>
      <c r="P80" s="159">
        <f t="shared" si="58"/>
        <v>0</v>
      </c>
      <c r="Q80" s="220"/>
      <c r="R80" s="112"/>
      <c r="S80" s="159">
        <f t="shared" si="59"/>
        <v>0</v>
      </c>
      <c r="T80" s="220"/>
      <c r="U80" s="112"/>
      <c r="V80" s="159">
        <f t="shared" si="60"/>
        <v>0</v>
      </c>
      <c r="W80" s="92">
        <f t="shared" si="61"/>
        <v>0</v>
      </c>
      <c r="X80" s="74">
        <f t="shared" si="61"/>
        <v>0</v>
      </c>
      <c r="Y80" s="89">
        <f t="shared" si="62"/>
        <v>0</v>
      </c>
    </row>
    <row r="81" spans="1:25" ht="15.75" hidden="1">
      <c r="A81" s="154">
        <v>12</v>
      </c>
      <c r="B81" s="189"/>
      <c r="C81" s="22"/>
      <c r="D81" s="224"/>
      <c r="E81" s="86"/>
      <c r="F81" s="62"/>
      <c r="G81" s="159">
        <f t="shared" si="55"/>
        <v>0</v>
      </c>
      <c r="H81" s="86"/>
      <c r="I81" s="62"/>
      <c r="J81" s="159">
        <f t="shared" si="56"/>
        <v>0</v>
      </c>
      <c r="K81" s="86"/>
      <c r="L81" s="62"/>
      <c r="M81" s="159">
        <f t="shared" si="57"/>
        <v>0</v>
      </c>
      <c r="N81" s="86"/>
      <c r="O81" s="62"/>
      <c r="P81" s="159">
        <f t="shared" si="58"/>
        <v>0</v>
      </c>
      <c r="Q81" s="86"/>
      <c r="R81" s="62"/>
      <c r="S81" s="159">
        <f t="shared" si="59"/>
        <v>0</v>
      </c>
      <c r="T81" s="86"/>
      <c r="U81" s="62"/>
      <c r="V81" s="159">
        <f t="shared" si="60"/>
        <v>0</v>
      </c>
      <c r="W81" s="92">
        <f>+E81+H81+K81+N81+Q81+T81</f>
        <v>0</v>
      </c>
      <c r="X81" s="74">
        <f>+F81+I81+L81+O81+R81+U81</f>
        <v>0</v>
      </c>
      <c r="Y81" s="89">
        <f t="shared" si="62"/>
        <v>0</v>
      </c>
    </row>
    <row r="82" spans="1:25">
      <c r="B82" s="15"/>
      <c r="D82" s="102"/>
      <c r="E82" s="103"/>
      <c r="F82" s="103"/>
      <c r="N82" s="103"/>
      <c r="O82" s="103"/>
      <c r="Q82" s="103"/>
      <c r="R82" s="103"/>
    </row>
    <row r="83" spans="1:25" s="2" customFormat="1" ht="16.5" thickBot="1">
      <c r="A83" s="79"/>
      <c r="B83" s="82" t="s">
        <v>191</v>
      </c>
      <c r="C83" s="79"/>
      <c r="D83" s="80"/>
      <c r="E83" s="79"/>
      <c r="F83" s="79"/>
      <c r="G83" s="81"/>
      <c r="H83" s="79"/>
      <c r="I83" s="79"/>
      <c r="J83" s="81"/>
      <c r="K83" s="79"/>
      <c r="L83" s="79"/>
      <c r="M83" s="81"/>
      <c r="N83" s="79"/>
      <c r="O83" s="79"/>
      <c r="P83" s="81"/>
      <c r="Q83" s="79"/>
      <c r="R83" s="79"/>
      <c r="S83" s="81"/>
      <c r="T83" s="79"/>
      <c r="U83" s="79"/>
      <c r="V83" s="81"/>
      <c r="W83" s="81"/>
      <c r="X83" s="81"/>
      <c r="Y83" s="49"/>
    </row>
    <row r="84" spans="1:25" s="38" customFormat="1" ht="29.25" customHeight="1">
      <c r="A84" s="146"/>
      <c r="B84" s="145" t="s">
        <v>21</v>
      </c>
      <c r="C84" s="145" t="s">
        <v>17</v>
      </c>
      <c r="D84" s="266" t="s">
        <v>47</v>
      </c>
      <c r="E84" s="263"/>
      <c r="F84" s="264"/>
      <c r="G84" s="265"/>
      <c r="H84" s="263"/>
      <c r="I84" s="264"/>
      <c r="J84" s="265"/>
      <c r="K84" s="263"/>
      <c r="L84" s="264"/>
      <c r="M84" s="265"/>
      <c r="N84" s="263"/>
      <c r="O84" s="264"/>
      <c r="P84" s="265"/>
      <c r="Q84" s="263"/>
      <c r="R84" s="264"/>
      <c r="S84" s="265"/>
      <c r="T84" s="263"/>
      <c r="U84" s="264"/>
      <c r="V84" s="265"/>
      <c r="W84" s="260" t="s">
        <v>0</v>
      </c>
      <c r="X84" s="261"/>
      <c r="Y84" s="262"/>
    </row>
    <row r="85" spans="1:25" ht="15">
      <c r="A85" s="150"/>
      <c r="B85" s="151"/>
      <c r="C85" s="161"/>
      <c r="D85" s="267"/>
      <c r="E85" s="153" t="s">
        <v>29</v>
      </c>
      <c r="F85" s="155" t="s">
        <v>30</v>
      </c>
      <c r="G85" s="156" t="s">
        <v>31</v>
      </c>
      <c r="H85" s="153" t="s">
        <v>29</v>
      </c>
      <c r="I85" s="155" t="s">
        <v>30</v>
      </c>
      <c r="J85" s="157" t="s">
        <v>31</v>
      </c>
      <c r="K85" s="153" t="s">
        <v>29</v>
      </c>
      <c r="L85" s="155" t="s">
        <v>30</v>
      </c>
      <c r="M85" s="157" t="s">
        <v>31</v>
      </c>
      <c r="N85" s="153" t="s">
        <v>29</v>
      </c>
      <c r="O85" s="155" t="s">
        <v>30</v>
      </c>
      <c r="P85" s="157" t="s">
        <v>31</v>
      </c>
      <c r="Q85" s="153" t="s">
        <v>29</v>
      </c>
      <c r="R85" s="155" t="s">
        <v>30</v>
      </c>
      <c r="S85" s="157" t="s">
        <v>31</v>
      </c>
      <c r="T85" s="153" t="s">
        <v>29</v>
      </c>
      <c r="U85" s="155" t="s">
        <v>30</v>
      </c>
      <c r="V85" s="157" t="s">
        <v>31</v>
      </c>
      <c r="W85" s="153" t="s">
        <v>29</v>
      </c>
      <c r="X85" s="155" t="s">
        <v>30</v>
      </c>
      <c r="Y85" s="157" t="s">
        <v>31</v>
      </c>
    </row>
    <row r="86" spans="1:25" ht="15.75">
      <c r="A86" s="154">
        <v>1</v>
      </c>
      <c r="B86" s="189" t="s">
        <v>103</v>
      </c>
      <c r="C86" s="22" t="s">
        <v>55</v>
      </c>
      <c r="D86" s="164" t="s">
        <v>59</v>
      </c>
      <c r="E86" s="86">
        <v>10</v>
      </c>
      <c r="F86" s="62">
        <v>9.5</v>
      </c>
      <c r="G86" s="159">
        <f t="shared" ref="G86:G97" si="63">+E86+F86</f>
        <v>19.5</v>
      </c>
      <c r="H86" s="86">
        <v>10</v>
      </c>
      <c r="I86" s="62">
        <v>8.5</v>
      </c>
      <c r="J86" s="159">
        <f t="shared" ref="J86:J97" si="64">+H86+I86</f>
        <v>18.5</v>
      </c>
      <c r="K86" s="86">
        <v>10</v>
      </c>
      <c r="L86" s="62">
        <v>9.1999999999999993</v>
      </c>
      <c r="M86" s="159">
        <f t="shared" ref="M86:M97" si="65">+K86+L86</f>
        <v>19.2</v>
      </c>
      <c r="N86" s="86">
        <v>10</v>
      </c>
      <c r="O86" s="62">
        <v>9.6</v>
      </c>
      <c r="P86" s="159">
        <f t="shared" ref="P86:P97" si="66">+N86+O86</f>
        <v>19.600000000000001</v>
      </c>
      <c r="Q86" s="86">
        <v>10</v>
      </c>
      <c r="R86" s="62">
        <v>9.1999999999999993</v>
      </c>
      <c r="S86" s="159">
        <f t="shared" ref="S86:S97" si="67">+Q86+R86</f>
        <v>19.2</v>
      </c>
      <c r="T86" s="86">
        <v>10</v>
      </c>
      <c r="U86" s="62">
        <v>8.1</v>
      </c>
      <c r="V86" s="159">
        <f t="shared" ref="V86:V97" si="68">+T86+U86</f>
        <v>18.100000000000001</v>
      </c>
      <c r="W86" s="92">
        <f t="shared" ref="W86:W97" si="69">+E86+H86+K86+N86+Q86+T86</f>
        <v>60</v>
      </c>
      <c r="X86" s="74">
        <f t="shared" ref="X86:X97" si="70">+F86+I86+L86+O86+R86+U86</f>
        <v>54.1</v>
      </c>
      <c r="Y86" s="89">
        <f t="shared" ref="Y86:Y95" si="71">+G86+J86+M86+P86+S86+V86</f>
        <v>114.10000000000002</v>
      </c>
    </row>
    <row r="87" spans="1:25" ht="15.75">
      <c r="A87" s="154">
        <v>2</v>
      </c>
      <c r="B87" s="189" t="s">
        <v>105</v>
      </c>
      <c r="C87" s="22" t="s">
        <v>55</v>
      </c>
      <c r="D87" s="164" t="s">
        <v>58</v>
      </c>
      <c r="E87" s="86">
        <v>9</v>
      </c>
      <c r="F87" s="62">
        <v>9</v>
      </c>
      <c r="G87" s="159">
        <f t="shared" si="63"/>
        <v>18</v>
      </c>
      <c r="H87" s="86">
        <v>10</v>
      </c>
      <c r="I87" s="62">
        <v>7.2</v>
      </c>
      <c r="J87" s="159">
        <f t="shared" si="64"/>
        <v>17.2</v>
      </c>
      <c r="K87" s="86">
        <v>10</v>
      </c>
      <c r="L87" s="62">
        <v>8.6999999999999993</v>
      </c>
      <c r="M87" s="159">
        <f t="shared" si="65"/>
        <v>18.7</v>
      </c>
      <c r="N87" s="86">
        <v>10</v>
      </c>
      <c r="O87" s="62">
        <v>9.8000000000000007</v>
      </c>
      <c r="P87" s="159">
        <f t="shared" si="66"/>
        <v>19.8</v>
      </c>
      <c r="Q87" s="86">
        <v>8</v>
      </c>
      <c r="R87" s="62">
        <v>9.1</v>
      </c>
      <c r="S87" s="159">
        <f t="shared" si="67"/>
        <v>17.100000000000001</v>
      </c>
      <c r="T87" s="86">
        <v>9</v>
      </c>
      <c r="U87" s="62">
        <v>7.4</v>
      </c>
      <c r="V87" s="159">
        <f t="shared" si="68"/>
        <v>16.399999999999999</v>
      </c>
      <c r="W87" s="92">
        <f t="shared" si="69"/>
        <v>56</v>
      </c>
      <c r="X87" s="74">
        <f t="shared" si="70"/>
        <v>51.2</v>
      </c>
      <c r="Y87" s="89">
        <f t="shared" si="71"/>
        <v>107.20000000000002</v>
      </c>
    </row>
    <row r="88" spans="1:25" ht="15.75">
      <c r="A88" s="154">
        <v>3</v>
      </c>
      <c r="B88" s="189" t="s">
        <v>113</v>
      </c>
      <c r="C88" s="243" t="s">
        <v>173</v>
      </c>
      <c r="D88" s="164" t="s">
        <v>58</v>
      </c>
      <c r="E88" s="86">
        <v>9</v>
      </c>
      <c r="F88" s="62">
        <v>8.3000000000000007</v>
      </c>
      <c r="G88" s="159">
        <f t="shared" si="63"/>
        <v>17.3</v>
      </c>
      <c r="H88" s="86">
        <v>7</v>
      </c>
      <c r="I88" s="62">
        <v>8.3000000000000007</v>
      </c>
      <c r="J88" s="159">
        <f t="shared" si="64"/>
        <v>15.3</v>
      </c>
      <c r="K88" s="86">
        <v>7</v>
      </c>
      <c r="L88" s="62">
        <v>8.1999999999999993</v>
      </c>
      <c r="M88" s="159">
        <f t="shared" si="65"/>
        <v>15.2</v>
      </c>
      <c r="N88" s="86">
        <v>10</v>
      </c>
      <c r="O88" s="62">
        <v>7.5</v>
      </c>
      <c r="P88" s="159">
        <f t="shared" si="66"/>
        <v>17.5</v>
      </c>
      <c r="Q88" s="86">
        <v>8</v>
      </c>
      <c r="R88" s="62">
        <v>7.7</v>
      </c>
      <c r="S88" s="159">
        <f t="shared" si="67"/>
        <v>15.7</v>
      </c>
      <c r="T88" s="86">
        <v>5</v>
      </c>
      <c r="U88" s="62">
        <v>6.9</v>
      </c>
      <c r="V88" s="159">
        <f t="shared" si="68"/>
        <v>11.9</v>
      </c>
      <c r="W88" s="92">
        <f t="shared" si="69"/>
        <v>46</v>
      </c>
      <c r="X88" s="74">
        <f t="shared" si="70"/>
        <v>46.9</v>
      </c>
      <c r="Y88" s="89">
        <f t="shared" si="71"/>
        <v>92.9</v>
      </c>
    </row>
    <row r="89" spans="1:25" ht="15.75">
      <c r="A89" s="154">
        <v>4</v>
      </c>
      <c r="B89" s="189" t="s">
        <v>114</v>
      </c>
      <c r="C89" s="243" t="s">
        <v>173</v>
      </c>
      <c r="D89" s="164" t="s">
        <v>58</v>
      </c>
      <c r="E89" s="86">
        <v>9</v>
      </c>
      <c r="F89" s="62">
        <v>8.1</v>
      </c>
      <c r="G89" s="159">
        <f t="shared" si="63"/>
        <v>17.100000000000001</v>
      </c>
      <c r="H89" s="86">
        <v>8</v>
      </c>
      <c r="I89" s="62">
        <v>7</v>
      </c>
      <c r="J89" s="159">
        <f t="shared" si="64"/>
        <v>15</v>
      </c>
      <c r="K89" s="86">
        <v>10</v>
      </c>
      <c r="L89" s="62">
        <v>7.3</v>
      </c>
      <c r="M89" s="159">
        <f t="shared" si="65"/>
        <v>17.3</v>
      </c>
      <c r="N89" s="86">
        <v>7</v>
      </c>
      <c r="O89" s="62">
        <v>8.4</v>
      </c>
      <c r="P89" s="159">
        <f t="shared" si="66"/>
        <v>15.4</v>
      </c>
      <c r="Q89" s="86">
        <v>8</v>
      </c>
      <c r="R89" s="62">
        <v>8.4</v>
      </c>
      <c r="S89" s="159">
        <f t="shared" si="67"/>
        <v>16.399999999999999</v>
      </c>
      <c r="T89" s="86">
        <v>8</v>
      </c>
      <c r="U89" s="62">
        <v>7.1</v>
      </c>
      <c r="V89" s="159">
        <f t="shared" si="68"/>
        <v>15.1</v>
      </c>
      <c r="W89" s="92">
        <f t="shared" si="69"/>
        <v>50</v>
      </c>
      <c r="X89" s="74">
        <f t="shared" si="70"/>
        <v>46.3</v>
      </c>
      <c r="Y89" s="89">
        <f t="shared" si="71"/>
        <v>96.300000000000011</v>
      </c>
    </row>
    <row r="90" spans="1:25" ht="15.75">
      <c r="A90" s="154">
        <v>5</v>
      </c>
      <c r="B90" s="189" t="s">
        <v>115</v>
      </c>
      <c r="C90" s="243" t="s">
        <v>173</v>
      </c>
      <c r="D90" s="164" t="s">
        <v>56</v>
      </c>
      <c r="E90" s="86">
        <v>8</v>
      </c>
      <c r="F90" s="62">
        <v>7.6</v>
      </c>
      <c r="G90" s="159">
        <f t="shared" si="63"/>
        <v>15.6</v>
      </c>
      <c r="H90" s="86">
        <v>7</v>
      </c>
      <c r="I90" s="62">
        <v>7.6</v>
      </c>
      <c r="J90" s="159">
        <f t="shared" si="64"/>
        <v>14.6</v>
      </c>
      <c r="K90" s="86">
        <v>8</v>
      </c>
      <c r="L90" s="62">
        <v>7.1</v>
      </c>
      <c r="M90" s="159">
        <f t="shared" si="65"/>
        <v>15.1</v>
      </c>
      <c r="N90" s="86">
        <v>4</v>
      </c>
      <c r="O90" s="62">
        <v>9</v>
      </c>
      <c r="P90" s="159">
        <f t="shared" si="66"/>
        <v>13</v>
      </c>
      <c r="Q90" s="86">
        <v>8</v>
      </c>
      <c r="R90" s="62">
        <v>7.7</v>
      </c>
      <c r="S90" s="159">
        <f t="shared" si="67"/>
        <v>15.7</v>
      </c>
      <c r="T90" s="86">
        <v>8</v>
      </c>
      <c r="U90" s="62">
        <v>6.3</v>
      </c>
      <c r="V90" s="159">
        <f t="shared" si="68"/>
        <v>14.3</v>
      </c>
      <c r="W90" s="92">
        <f t="shared" si="69"/>
        <v>43</v>
      </c>
      <c r="X90" s="74">
        <f t="shared" si="70"/>
        <v>45.3</v>
      </c>
      <c r="Y90" s="89">
        <f t="shared" si="71"/>
        <v>88.3</v>
      </c>
    </row>
    <row r="91" spans="1:25" ht="15.75" hidden="1">
      <c r="A91" s="154">
        <v>6</v>
      </c>
      <c r="B91" s="189"/>
      <c r="C91" s="164"/>
      <c r="D91" s="188"/>
      <c r="E91" s="220"/>
      <c r="F91" s="112"/>
      <c r="G91" s="159">
        <f t="shared" si="63"/>
        <v>0</v>
      </c>
      <c r="H91" s="220"/>
      <c r="I91" s="112"/>
      <c r="J91" s="159">
        <f t="shared" si="64"/>
        <v>0</v>
      </c>
      <c r="K91" s="220"/>
      <c r="L91" s="112"/>
      <c r="M91" s="159">
        <f t="shared" si="65"/>
        <v>0</v>
      </c>
      <c r="N91" s="220"/>
      <c r="O91" s="112"/>
      <c r="P91" s="159">
        <f t="shared" si="66"/>
        <v>0</v>
      </c>
      <c r="Q91" s="220"/>
      <c r="R91" s="112"/>
      <c r="S91" s="159">
        <f t="shared" si="67"/>
        <v>0</v>
      </c>
      <c r="T91" s="220"/>
      <c r="U91" s="112"/>
      <c r="V91" s="159">
        <f t="shared" si="68"/>
        <v>0</v>
      </c>
      <c r="W91" s="92">
        <f t="shared" si="69"/>
        <v>0</v>
      </c>
      <c r="X91" s="74">
        <f t="shared" si="70"/>
        <v>0</v>
      </c>
      <c r="Y91" s="89">
        <f t="shared" si="71"/>
        <v>0</v>
      </c>
    </row>
    <row r="92" spans="1:25" ht="15.75" hidden="1">
      <c r="A92" s="154">
        <v>7</v>
      </c>
      <c r="B92" s="189"/>
      <c r="C92" s="22"/>
      <c r="D92" s="164"/>
      <c r="E92" s="220"/>
      <c r="F92" s="112"/>
      <c r="G92" s="159">
        <f t="shared" si="63"/>
        <v>0</v>
      </c>
      <c r="H92" s="220"/>
      <c r="I92" s="112"/>
      <c r="J92" s="159">
        <f t="shared" si="64"/>
        <v>0</v>
      </c>
      <c r="K92" s="220"/>
      <c r="L92" s="112"/>
      <c r="M92" s="159">
        <f t="shared" si="65"/>
        <v>0</v>
      </c>
      <c r="N92" s="220"/>
      <c r="O92" s="112"/>
      <c r="P92" s="159">
        <f t="shared" si="66"/>
        <v>0</v>
      </c>
      <c r="Q92" s="220"/>
      <c r="R92" s="112"/>
      <c r="S92" s="159">
        <f t="shared" si="67"/>
        <v>0</v>
      </c>
      <c r="T92" s="220"/>
      <c r="U92" s="112"/>
      <c r="V92" s="159">
        <f t="shared" si="68"/>
        <v>0</v>
      </c>
      <c r="W92" s="92">
        <f t="shared" si="69"/>
        <v>0</v>
      </c>
      <c r="X92" s="74">
        <f t="shared" si="70"/>
        <v>0</v>
      </c>
      <c r="Y92" s="89">
        <f t="shared" si="71"/>
        <v>0</v>
      </c>
    </row>
    <row r="93" spans="1:25" ht="15.75" hidden="1">
      <c r="A93" s="154">
        <v>8</v>
      </c>
      <c r="B93" s="189"/>
      <c r="C93" s="22"/>
      <c r="D93" s="164"/>
      <c r="E93" s="220"/>
      <c r="F93" s="112"/>
      <c r="G93" s="159">
        <f t="shared" si="63"/>
        <v>0</v>
      </c>
      <c r="H93" s="220"/>
      <c r="I93" s="112"/>
      <c r="J93" s="159">
        <f t="shared" si="64"/>
        <v>0</v>
      </c>
      <c r="K93" s="220"/>
      <c r="L93" s="112"/>
      <c r="M93" s="159">
        <f t="shared" si="65"/>
        <v>0</v>
      </c>
      <c r="N93" s="220"/>
      <c r="O93" s="112"/>
      <c r="P93" s="159">
        <f t="shared" si="66"/>
        <v>0</v>
      </c>
      <c r="Q93" s="220"/>
      <c r="R93" s="112"/>
      <c r="S93" s="159">
        <f t="shared" si="67"/>
        <v>0</v>
      </c>
      <c r="T93" s="220"/>
      <c r="U93" s="112"/>
      <c r="V93" s="159">
        <f t="shared" si="68"/>
        <v>0</v>
      </c>
      <c r="W93" s="92">
        <f t="shared" si="69"/>
        <v>0</v>
      </c>
      <c r="X93" s="74">
        <f t="shared" si="70"/>
        <v>0</v>
      </c>
      <c r="Y93" s="89">
        <f t="shared" si="71"/>
        <v>0</v>
      </c>
    </row>
    <row r="94" spans="1:25" ht="15.75" hidden="1">
      <c r="A94" s="154">
        <v>9</v>
      </c>
      <c r="B94" s="189"/>
      <c r="C94" s="22"/>
      <c r="D94" s="164"/>
      <c r="E94" s="220"/>
      <c r="F94" s="112"/>
      <c r="G94" s="159">
        <f t="shared" si="63"/>
        <v>0</v>
      </c>
      <c r="H94" s="220"/>
      <c r="I94" s="112"/>
      <c r="J94" s="159">
        <f t="shared" si="64"/>
        <v>0</v>
      </c>
      <c r="K94" s="220"/>
      <c r="L94" s="112"/>
      <c r="M94" s="159">
        <f t="shared" si="65"/>
        <v>0</v>
      </c>
      <c r="N94" s="220"/>
      <c r="O94" s="112"/>
      <c r="P94" s="159">
        <f t="shared" si="66"/>
        <v>0</v>
      </c>
      <c r="Q94" s="220"/>
      <c r="R94" s="112"/>
      <c r="S94" s="159">
        <f t="shared" si="67"/>
        <v>0</v>
      </c>
      <c r="T94" s="220"/>
      <c r="U94" s="112"/>
      <c r="V94" s="159">
        <f t="shared" si="68"/>
        <v>0</v>
      </c>
      <c r="W94" s="92">
        <f t="shared" si="69"/>
        <v>0</v>
      </c>
      <c r="X94" s="74">
        <f t="shared" si="70"/>
        <v>0</v>
      </c>
      <c r="Y94" s="89">
        <f t="shared" si="71"/>
        <v>0</v>
      </c>
    </row>
    <row r="95" spans="1:25" ht="15.75" hidden="1">
      <c r="A95" s="154">
        <v>10</v>
      </c>
      <c r="B95" s="189"/>
      <c r="C95" s="22"/>
      <c r="D95" s="164"/>
      <c r="E95" s="220"/>
      <c r="F95" s="112"/>
      <c r="G95" s="159">
        <f t="shared" si="63"/>
        <v>0</v>
      </c>
      <c r="H95" s="220"/>
      <c r="I95" s="112"/>
      <c r="J95" s="159">
        <f t="shared" si="64"/>
        <v>0</v>
      </c>
      <c r="K95" s="220"/>
      <c r="L95" s="112"/>
      <c r="M95" s="159">
        <f t="shared" si="65"/>
        <v>0</v>
      </c>
      <c r="N95" s="220"/>
      <c r="O95" s="112"/>
      <c r="P95" s="159">
        <f t="shared" si="66"/>
        <v>0</v>
      </c>
      <c r="Q95" s="220"/>
      <c r="R95" s="112"/>
      <c r="S95" s="159">
        <f t="shared" si="67"/>
        <v>0</v>
      </c>
      <c r="T95" s="220"/>
      <c r="U95" s="112"/>
      <c r="V95" s="159">
        <f t="shared" si="68"/>
        <v>0</v>
      </c>
      <c r="W95" s="92">
        <f t="shared" si="69"/>
        <v>0</v>
      </c>
      <c r="X95" s="74">
        <f t="shared" si="70"/>
        <v>0</v>
      </c>
      <c r="Y95" s="89">
        <f t="shared" si="71"/>
        <v>0</v>
      </c>
    </row>
    <row r="96" spans="1:25" ht="15.75" hidden="1">
      <c r="A96" s="154">
        <v>11</v>
      </c>
      <c r="B96" s="189"/>
      <c r="C96" s="21"/>
      <c r="D96" s="164"/>
      <c r="E96" s="220"/>
      <c r="F96" s="112"/>
      <c r="G96" s="159">
        <f t="shared" si="63"/>
        <v>0</v>
      </c>
      <c r="H96" s="220"/>
      <c r="I96" s="112"/>
      <c r="J96" s="159">
        <f t="shared" si="64"/>
        <v>0</v>
      </c>
      <c r="K96" s="220"/>
      <c r="L96" s="112"/>
      <c r="M96" s="159">
        <f t="shared" si="65"/>
        <v>0</v>
      </c>
      <c r="N96" s="220"/>
      <c r="O96" s="112"/>
      <c r="P96" s="159">
        <f t="shared" si="66"/>
        <v>0</v>
      </c>
      <c r="Q96" s="220"/>
      <c r="R96" s="112"/>
      <c r="S96" s="159">
        <f t="shared" si="67"/>
        <v>0</v>
      </c>
      <c r="T96" s="220"/>
      <c r="U96" s="112"/>
      <c r="V96" s="159">
        <f t="shared" si="68"/>
        <v>0</v>
      </c>
      <c r="W96" s="92">
        <f t="shared" si="69"/>
        <v>0</v>
      </c>
      <c r="X96" s="74">
        <f t="shared" si="70"/>
        <v>0</v>
      </c>
      <c r="Y96" s="89">
        <f>+G96+J96+M96+P96+S96+V96</f>
        <v>0</v>
      </c>
    </row>
    <row r="97" spans="1:25" ht="15.75" hidden="1">
      <c r="A97" s="154">
        <v>12</v>
      </c>
      <c r="B97" s="189"/>
      <c r="C97" s="22"/>
      <c r="D97" s="224"/>
      <c r="E97" s="86"/>
      <c r="F97" s="62"/>
      <c r="G97" s="159">
        <f t="shared" si="63"/>
        <v>0</v>
      </c>
      <c r="H97" s="86"/>
      <c r="I97" s="62"/>
      <c r="J97" s="159">
        <f t="shared" si="64"/>
        <v>0</v>
      </c>
      <c r="K97" s="86"/>
      <c r="L97" s="62"/>
      <c r="M97" s="159">
        <f t="shared" si="65"/>
        <v>0</v>
      </c>
      <c r="N97" s="86"/>
      <c r="O97" s="62"/>
      <c r="P97" s="159">
        <f t="shared" si="66"/>
        <v>0</v>
      </c>
      <c r="Q97" s="86"/>
      <c r="R97" s="62"/>
      <c r="S97" s="159">
        <f t="shared" si="67"/>
        <v>0</v>
      </c>
      <c r="T97" s="86"/>
      <c r="U97" s="62"/>
      <c r="V97" s="159">
        <f t="shared" si="68"/>
        <v>0</v>
      </c>
      <c r="W97" s="92">
        <f t="shared" si="69"/>
        <v>0</v>
      </c>
      <c r="X97" s="74">
        <f t="shared" si="70"/>
        <v>0</v>
      </c>
      <c r="Y97" s="89">
        <f>+G97+J97+M97+P97+S97+V97</f>
        <v>0</v>
      </c>
    </row>
    <row r="99" spans="1:25" s="2" customFormat="1" ht="16.5" thickBot="1">
      <c r="A99" s="79"/>
      <c r="B99" s="82" t="s">
        <v>192</v>
      </c>
      <c r="C99" s="79"/>
      <c r="D99" s="80"/>
      <c r="E99" s="79"/>
      <c r="F99" s="79"/>
      <c r="G99" s="81"/>
      <c r="H99" s="79"/>
      <c r="I99" s="79"/>
      <c r="J99" s="81"/>
      <c r="K99" s="79"/>
      <c r="L99" s="79"/>
      <c r="M99" s="81"/>
      <c r="N99" s="79"/>
      <c r="O99" s="79"/>
      <c r="P99" s="81"/>
      <c r="Q99" s="79"/>
      <c r="R99" s="79"/>
      <c r="S99" s="81"/>
      <c r="T99" s="79"/>
      <c r="U99" s="79"/>
      <c r="V99" s="81"/>
      <c r="W99" s="81"/>
      <c r="X99" s="81"/>
      <c r="Y99" s="49"/>
    </row>
    <row r="100" spans="1:25" s="38" customFormat="1" ht="29.25" customHeight="1">
      <c r="A100" s="146"/>
      <c r="B100" s="145" t="s">
        <v>21</v>
      </c>
      <c r="C100" s="145" t="s">
        <v>17</v>
      </c>
      <c r="D100" s="266" t="s">
        <v>47</v>
      </c>
      <c r="E100" s="263"/>
      <c r="F100" s="264"/>
      <c r="G100" s="265"/>
      <c r="H100" s="263"/>
      <c r="I100" s="264"/>
      <c r="J100" s="265"/>
      <c r="K100" s="263"/>
      <c r="L100" s="264"/>
      <c r="M100" s="265"/>
      <c r="N100" s="263"/>
      <c r="O100" s="264"/>
      <c r="P100" s="265"/>
      <c r="Q100" s="263"/>
      <c r="R100" s="264"/>
      <c r="S100" s="265"/>
      <c r="T100" s="263"/>
      <c r="U100" s="264"/>
      <c r="V100" s="265"/>
      <c r="W100" s="260" t="s">
        <v>0</v>
      </c>
      <c r="X100" s="261"/>
      <c r="Y100" s="262"/>
    </row>
    <row r="101" spans="1:25" ht="15">
      <c r="A101" s="150"/>
      <c r="B101" s="151"/>
      <c r="C101" s="161"/>
      <c r="D101" s="267"/>
      <c r="E101" s="153" t="s">
        <v>29</v>
      </c>
      <c r="F101" s="155" t="s">
        <v>30</v>
      </c>
      <c r="G101" s="156" t="s">
        <v>31</v>
      </c>
      <c r="H101" s="153" t="s">
        <v>29</v>
      </c>
      <c r="I101" s="155" t="s">
        <v>30</v>
      </c>
      <c r="J101" s="157" t="s">
        <v>31</v>
      </c>
      <c r="K101" s="153" t="s">
        <v>29</v>
      </c>
      <c r="L101" s="155" t="s">
        <v>30</v>
      </c>
      <c r="M101" s="157" t="s">
        <v>31</v>
      </c>
      <c r="N101" s="153" t="s">
        <v>29</v>
      </c>
      <c r="O101" s="155" t="s">
        <v>30</v>
      </c>
      <c r="P101" s="157" t="s">
        <v>31</v>
      </c>
      <c r="Q101" s="153" t="s">
        <v>29</v>
      </c>
      <c r="R101" s="155" t="s">
        <v>30</v>
      </c>
      <c r="S101" s="157" t="s">
        <v>31</v>
      </c>
      <c r="T101" s="153" t="s">
        <v>29</v>
      </c>
      <c r="U101" s="155" t="s">
        <v>30</v>
      </c>
      <c r="V101" s="157" t="s">
        <v>31</v>
      </c>
      <c r="W101" s="153" t="s">
        <v>29</v>
      </c>
      <c r="X101" s="155" t="s">
        <v>30</v>
      </c>
      <c r="Y101" s="157" t="s">
        <v>31</v>
      </c>
    </row>
    <row r="102" spans="1:25" ht="15.75">
      <c r="A102" s="154">
        <v>1</v>
      </c>
      <c r="B102" s="189" t="s">
        <v>112</v>
      </c>
      <c r="C102" s="243" t="s">
        <v>173</v>
      </c>
      <c r="D102" s="22" t="s">
        <v>54</v>
      </c>
      <c r="E102" s="86">
        <v>7</v>
      </c>
      <c r="F102" s="62">
        <v>7.5</v>
      </c>
      <c r="G102" s="159">
        <f>+E102+F102</f>
        <v>14.5</v>
      </c>
      <c r="H102" s="86">
        <v>10</v>
      </c>
      <c r="I102" s="62">
        <v>8</v>
      </c>
      <c r="J102" s="159">
        <f>+H102+I102</f>
        <v>18</v>
      </c>
      <c r="K102" s="86">
        <v>10</v>
      </c>
      <c r="L102" s="62">
        <v>8.1999999999999993</v>
      </c>
      <c r="M102" s="159">
        <f>+K102+L102</f>
        <v>18.2</v>
      </c>
      <c r="N102" s="86">
        <v>10</v>
      </c>
      <c r="O102" s="62">
        <v>8.1</v>
      </c>
      <c r="P102" s="159">
        <f>+N102+O102</f>
        <v>18.100000000000001</v>
      </c>
      <c r="Q102" s="86">
        <v>9</v>
      </c>
      <c r="R102" s="62">
        <v>7.8</v>
      </c>
      <c r="S102" s="159">
        <f>+Q102+R102</f>
        <v>16.8</v>
      </c>
      <c r="T102" s="86">
        <v>8</v>
      </c>
      <c r="U102" s="62">
        <v>7.6</v>
      </c>
      <c r="V102" s="159">
        <f>+T102+U102</f>
        <v>15.6</v>
      </c>
      <c r="W102" s="92">
        <f t="shared" ref="W102:Y103" si="72">+E102+H102+K102+N102+Q102+T102</f>
        <v>54</v>
      </c>
      <c r="X102" s="74">
        <f t="shared" si="72"/>
        <v>47.199999999999996</v>
      </c>
      <c r="Y102" s="89">
        <f t="shared" si="72"/>
        <v>101.2</v>
      </c>
    </row>
    <row r="103" spans="1:25" ht="15.75">
      <c r="A103" s="154">
        <v>2</v>
      </c>
      <c r="B103" s="189" t="s">
        <v>120</v>
      </c>
      <c r="C103" s="243" t="s">
        <v>95</v>
      </c>
      <c r="D103" s="22" t="s">
        <v>77</v>
      </c>
      <c r="E103" s="86">
        <v>9</v>
      </c>
      <c r="F103" s="62">
        <v>8</v>
      </c>
      <c r="G103" s="159">
        <f>+E103+F103</f>
        <v>17</v>
      </c>
      <c r="H103" s="86">
        <v>8</v>
      </c>
      <c r="I103" s="62">
        <v>7.5</v>
      </c>
      <c r="J103" s="159">
        <f>+H103+I103</f>
        <v>15.5</v>
      </c>
      <c r="K103" s="86">
        <v>10</v>
      </c>
      <c r="L103" s="62">
        <v>7.7</v>
      </c>
      <c r="M103" s="159">
        <f>+K103+L103</f>
        <v>17.7</v>
      </c>
      <c r="N103" s="86">
        <v>10</v>
      </c>
      <c r="O103" s="62">
        <v>9.1999999999999993</v>
      </c>
      <c r="P103" s="159">
        <f>+N103+O103</f>
        <v>19.2</v>
      </c>
      <c r="Q103" s="86">
        <v>7</v>
      </c>
      <c r="R103" s="62">
        <v>8</v>
      </c>
      <c r="S103" s="159">
        <f>+Q103+R103</f>
        <v>15</v>
      </c>
      <c r="T103" s="86">
        <v>8</v>
      </c>
      <c r="U103" s="62">
        <v>5.9</v>
      </c>
      <c r="V103" s="159">
        <f>+T103+U103</f>
        <v>13.9</v>
      </c>
      <c r="W103" s="92">
        <f t="shared" si="72"/>
        <v>52</v>
      </c>
      <c r="X103" s="74">
        <f t="shared" si="72"/>
        <v>46.3</v>
      </c>
      <c r="Y103" s="89">
        <f t="shared" si="72"/>
        <v>98.300000000000011</v>
      </c>
    </row>
    <row r="104" spans="1:25" ht="15.75" hidden="1">
      <c r="A104" s="154">
        <v>3</v>
      </c>
      <c r="B104" s="189"/>
      <c r="C104" s="243"/>
      <c r="D104" s="164"/>
      <c r="E104" s="86"/>
      <c r="F104" s="62"/>
      <c r="G104" s="159">
        <f t="shared" ref="G104:G113" si="73">+E104+F104</f>
        <v>0</v>
      </c>
      <c r="H104" s="86"/>
      <c r="I104" s="62"/>
      <c r="J104" s="159">
        <f t="shared" ref="J104:J113" si="74">+H104+I104</f>
        <v>0</v>
      </c>
      <c r="K104" s="86"/>
      <c r="L104" s="62"/>
      <c r="M104" s="159">
        <f t="shared" ref="M104:M113" si="75">+K104+L104</f>
        <v>0</v>
      </c>
      <c r="N104" s="86"/>
      <c r="O104" s="62"/>
      <c r="P104" s="159">
        <f t="shared" ref="P104:P113" si="76">+N104+O104</f>
        <v>0</v>
      </c>
      <c r="Q104" s="86"/>
      <c r="R104" s="62"/>
      <c r="S104" s="159">
        <f t="shared" ref="S104:S113" si="77">+Q104+R104</f>
        <v>0</v>
      </c>
      <c r="T104" s="86"/>
      <c r="U104" s="62"/>
      <c r="V104" s="159">
        <f t="shared" ref="V104:V113" si="78">+T104+U104</f>
        <v>0</v>
      </c>
      <c r="W104" s="92">
        <f t="shared" ref="W104:W113" si="79">+E104+H104+K104+N104+Q104+T104</f>
        <v>0</v>
      </c>
      <c r="X104" s="74">
        <f t="shared" ref="X104:X113" si="80">+F104+I104+L104+O104+R104+U104</f>
        <v>0</v>
      </c>
      <c r="Y104" s="89">
        <f t="shared" ref="Y104:Y111" si="81">+G104+J104+M104+P104+S104+V104</f>
        <v>0</v>
      </c>
    </row>
    <row r="105" spans="1:25" ht="15.75" hidden="1">
      <c r="A105" s="154">
        <v>4</v>
      </c>
      <c r="B105" s="189"/>
      <c r="D105" s="164"/>
      <c r="E105" s="86"/>
      <c r="F105" s="62"/>
      <c r="G105" s="159">
        <f t="shared" si="73"/>
        <v>0</v>
      </c>
      <c r="H105" s="86"/>
      <c r="I105" s="62"/>
      <c r="J105" s="159">
        <f t="shared" si="74"/>
        <v>0</v>
      </c>
      <c r="K105" s="86"/>
      <c r="L105" s="62"/>
      <c r="M105" s="159">
        <f t="shared" si="75"/>
        <v>0</v>
      </c>
      <c r="N105" s="86"/>
      <c r="O105" s="62"/>
      <c r="P105" s="159">
        <f t="shared" si="76"/>
        <v>0</v>
      </c>
      <c r="Q105" s="86"/>
      <c r="R105" s="62"/>
      <c r="S105" s="159">
        <f t="shared" si="77"/>
        <v>0</v>
      </c>
      <c r="T105" s="86"/>
      <c r="U105" s="62"/>
      <c r="V105" s="159">
        <f t="shared" si="78"/>
        <v>0</v>
      </c>
      <c r="W105" s="92">
        <f t="shared" si="79"/>
        <v>0</v>
      </c>
      <c r="X105" s="74">
        <f t="shared" si="80"/>
        <v>0</v>
      </c>
      <c r="Y105" s="89">
        <f t="shared" si="81"/>
        <v>0</v>
      </c>
    </row>
    <row r="106" spans="1:25" ht="15.75" hidden="1">
      <c r="A106" s="154">
        <v>5</v>
      </c>
      <c r="B106" s="189"/>
      <c r="D106" s="164"/>
      <c r="E106" s="86"/>
      <c r="F106" s="62"/>
      <c r="G106" s="159">
        <f t="shared" si="73"/>
        <v>0</v>
      </c>
      <c r="H106" s="86"/>
      <c r="I106" s="62"/>
      <c r="J106" s="159">
        <f t="shared" si="74"/>
        <v>0</v>
      </c>
      <c r="K106" s="86"/>
      <c r="L106" s="62"/>
      <c r="M106" s="159">
        <f t="shared" si="75"/>
        <v>0</v>
      </c>
      <c r="N106" s="86"/>
      <c r="O106" s="62"/>
      <c r="P106" s="159">
        <f t="shared" si="76"/>
        <v>0</v>
      </c>
      <c r="Q106" s="86"/>
      <c r="R106" s="62"/>
      <c r="S106" s="159">
        <f t="shared" si="77"/>
        <v>0</v>
      </c>
      <c r="T106" s="86"/>
      <c r="U106" s="62"/>
      <c r="V106" s="159">
        <f t="shared" si="78"/>
        <v>0</v>
      </c>
      <c r="W106" s="92">
        <f t="shared" si="79"/>
        <v>0</v>
      </c>
      <c r="X106" s="74">
        <f t="shared" si="80"/>
        <v>0</v>
      </c>
      <c r="Y106" s="89">
        <f t="shared" si="81"/>
        <v>0</v>
      </c>
    </row>
    <row r="107" spans="1:25" ht="15.75" hidden="1">
      <c r="A107" s="154">
        <v>6</v>
      </c>
      <c r="B107" s="189"/>
      <c r="C107" s="164"/>
      <c r="D107" s="188"/>
      <c r="E107" s="220"/>
      <c r="F107" s="112"/>
      <c r="G107" s="159">
        <f t="shared" si="73"/>
        <v>0</v>
      </c>
      <c r="H107" s="220"/>
      <c r="I107" s="112"/>
      <c r="J107" s="159">
        <f t="shared" si="74"/>
        <v>0</v>
      </c>
      <c r="K107" s="220"/>
      <c r="L107" s="112"/>
      <c r="M107" s="159">
        <f t="shared" si="75"/>
        <v>0</v>
      </c>
      <c r="N107" s="220"/>
      <c r="O107" s="112"/>
      <c r="P107" s="159">
        <f t="shared" si="76"/>
        <v>0</v>
      </c>
      <c r="Q107" s="220"/>
      <c r="R107" s="112"/>
      <c r="S107" s="159">
        <f t="shared" si="77"/>
        <v>0</v>
      </c>
      <c r="T107" s="220"/>
      <c r="U107" s="112"/>
      <c r="V107" s="159">
        <f t="shared" si="78"/>
        <v>0</v>
      </c>
      <c r="W107" s="92">
        <f t="shared" si="79"/>
        <v>0</v>
      </c>
      <c r="X107" s="74">
        <f t="shared" si="80"/>
        <v>0</v>
      </c>
      <c r="Y107" s="89">
        <f t="shared" si="81"/>
        <v>0</v>
      </c>
    </row>
    <row r="108" spans="1:25" ht="15.75" hidden="1">
      <c r="A108" s="154">
        <v>7</v>
      </c>
      <c r="B108" s="189"/>
      <c r="C108" s="22"/>
      <c r="D108" s="164"/>
      <c r="E108" s="220"/>
      <c r="F108" s="112"/>
      <c r="G108" s="159">
        <f t="shared" si="73"/>
        <v>0</v>
      </c>
      <c r="H108" s="220"/>
      <c r="I108" s="112"/>
      <c r="J108" s="159">
        <f t="shared" si="74"/>
        <v>0</v>
      </c>
      <c r="K108" s="220"/>
      <c r="L108" s="112"/>
      <c r="M108" s="159">
        <f t="shared" si="75"/>
        <v>0</v>
      </c>
      <c r="N108" s="220"/>
      <c r="O108" s="112"/>
      <c r="P108" s="159">
        <f t="shared" si="76"/>
        <v>0</v>
      </c>
      <c r="Q108" s="220"/>
      <c r="R108" s="112"/>
      <c r="S108" s="159">
        <f t="shared" si="77"/>
        <v>0</v>
      </c>
      <c r="T108" s="220"/>
      <c r="U108" s="112"/>
      <c r="V108" s="159">
        <f t="shared" si="78"/>
        <v>0</v>
      </c>
      <c r="W108" s="92">
        <f t="shared" si="79"/>
        <v>0</v>
      </c>
      <c r="X108" s="74">
        <f t="shared" si="80"/>
        <v>0</v>
      </c>
      <c r="Y108" s="89">
        <f t="shared" si="81"/>
        <v>0</v>
      </c>
    </row>
    <row r="109" spans="1:25" ht="15.75" hidden="1">
      <c r="A109" s="154">
        <v>8</v>
      </c>
      <c r="B109" s="189"/>
      <c r="C109" s="22"/>
      <c r="D109" s="164"/>
      <c r="E109" s="220"/>
      <c r="F109" s="112"/>
      <c r="G109" s="159">
        <f t="shared" si="73"/>
        <v>0</v>
      </c>
      <c r="H109" s="220"/>
      <c r="I109" s="112"/>
      <c r="J109" s="159">
        <f t="shared" si="74"/>
        <v>0</v>
      </c>
      <c r="K109" s="220"/>
      <c r="L109" s="112"/>
      <c r="M109" s="159">
        <f t="shared" si="75"/>
        <v>0</v>
      </c>
      <c r="N109" s="220"/>
      <c r="O109" s="112"/>
      <c r="P109" s="159">
        <f t="shared" si="76"/>
        <v>0</v>
      </c>
      <c r="Q109" s="220"/>
      <c r="R109" s="112"/>
      <c r="S109" s="159">
        <f t="shared" si="77"/>
        <v>0</v>
      </c>
      <c r="T109" s="220"/>
      <c r="U109" s="112"/>
      <c r="V109" s="159">
        <f t="shared" si="78"/>
        <v>0</v>
      </c>
      <c r="W109" s="92">
        <f t="shared" si="79"/>
        <v>0</v>
      </c>
      <c r="X109" s="74">
        <f t="shared" si="80"/>
        <v>0</v>
      </c>
      <c r="Y109" s="89">
        <f t="shared" si="81"/>
        <v>0</v>
      </c>
    </row>
    <row r="110" spans="1:25" ht="15.75" hidden="1">
      <c r="A110" s="154">
        <v>9</v>
      </c>
      <c r="B110" s="189"/>
      <c r="C110" s="22"/>
      <c r="D110" s="164"/>
      <c r="E110" s="220"/>
      <c r="F110" s="112"/>
      <c r="G110" s="159">
        <f t="shared" si="73"/>
        <v>0</v>
      </c>
      <c r="H110" s="220"/>
      <c r="I110" s="112"/>
      <c r="J110" s="159">
        <f t="shared" si="74"/>
        <v>0</v>
      </c>
      <c r="K110" s="220"/>
      <c r="L110" s="112"/>
      <c r="M110" s="159">
        <f t="shared" si="75"/>
        <v>0</v>
      </c>
      <c r="N110" s="220"/>
      <c r="O110" s="112"/>
      <c r="P110" s="159">
        <f t="shared" si="76"/>
        <v>0</v>
      </c>
      <c r="Q110" s="220"/>
      <c r="R110" s="112"/>
      <c r="S110" s="159">
        <f t="shared" si="77"/>
        <v>0</v>
      </c>
      <c r="T110" s="220"/>
      <c r="U110" s="112"/>
      <c r="V110" s="159">
        <f t="shared" si="78"/>
        <v>0</v>
      </c>
      <c r="W110" s="92">
        <f t="shared" si="79"/>
        <v>0</v>
      </c>
      <c r="X110" s="74">
        <f t="shared" si="80"/>
        <v>0</v>
      </c>
      <c r="Y110" s="89">
        <f t="shared" si="81"/>
        <v>0</v>
      </c>
    </row>
    <row r="111" spans="1:25" ht="15.75" hidden="1">
      <c r="A111" s="154">
        <v>10</v>
      </c>
      <c r="B111" s="189"/>
      <c r="C111" s="22"/>
      <c r="D111" s="164"/>
      <c r="E111" s="220"/>
      <c r="F111" s="112"/>
      <c r="G111" s="159">
        <f t="shared" si="73"/>
        <v>0</v>
      </c>
      <c r="H111" s="220"/>
      <c r="I111" s="112"/>
      <c r="J111" s="159">
        <f t="shared" si="74"/>
        <v>0</v>
      </c>
      <c r="K111" s="220"/>
      <c r="L111" s="112"/>
      <c r="M111" s="159">
        <f t="shared" si="75"/>
        <v>0</v>
      </c>
      <c r="N111" s="220"/>
      <c r="O111" s="112"/>
      <c r="P111" s="159">
        <f t="shared" si="76"/>
        <v>0</v>
      </c>
      <c r="Q111" s="220"/>
      <c r="R111" s="112"/>
      <c r="S111" s="159">
        <f t="shared" si="77"/>
        <v>0</v>
      </c>
      <c r="T111" s="220"/>
      <c r="U111" s="112"/>
      <c r="V111" s="159">
        <f t="shared" si="78"/>
        <v>0</v>
      </c>
      <c r="W111" s="92">
        <f t="shared" si="79"/>
        <v>0</v>
      </c>
      <c r="X111" s="74">
        <f t="shared" si="80"/>
        <v>0</v>
      </c>
      <c r="Y111" s="89">
        <f t="shared" si="81"/>
        <v>0</v>
      </c>
    </row>
    <row r="112" spans="1:25" ht="15.75" hidden="1">
      <c r="A112" s="154">
        <v>11</v>
      </c>
      <c r="B112" s="189"/>
      <c r="C112" s="21"/>
      <c r="D112" s="164"/>
      <c r="E112" s="220"/>
      <c r="F112" s="112"/>
      <c r="G112" s="159">
        <f t="shared" si="73"/>
        <v>0</v>
      </c>
      <c r="H112" s="220"/>
      <c r="I112" s="112"/>
      <c r="J112" s="159">
        <f t="shared" si="74"/>
        <v>0</v>
      </c>
      <c r="K112" s="220"/>
      <c r="L112" s="112"/>
      <c r="M112" s="159">
        <f t="shared" si="75"/>
        <v>0</v>
      </c>
      <c r="N112" s="220"/>
      <c r="O112" s="112"/>
      <c r="P112" s="159">
        <f t="shared" si="76"/>
        <v>0</v>
      </c>
      <c r="Q112" s="220"/>
      <c r="R112" s="112"/>
      <c r="S112" s="159">
        <f t="shared" si="77"/>
        <v>0</v>
      </c>
      <c r="T112" s="220"/>
      <c r="U112" s="112"/>
      <c r="V112" s="159">
        <f t="shared" si="78"/>
        <v>0</v>
      </c>
      <c r="W112" s="92">
        <f t="shared" si="79"/>
        <v>0</v>
      </c>
      <c r="X112" s="74">
        <f t="shared" si="80"/>
        <v>0</v>
      </c>
      <c r="Y112" s="89">
        <f>+G112+J112+M112+P112+S112+V112</f>
        <v>0</v>
      </c>
    </row>
    <row r="113" spans="1:25" ht="15.75" hidden="1">
      <c r="A113" s="154">
        <v>12</v>
      </c>
      <c r="B113" s="189"/>
      <c r="C113" s="22"/>
      <c r="D113" s="224"/>
      <c r="E113" s="86"/>
      <c r="F113" s="62"/>
      <c r="G113" s="159">
        <f t="shared" si="73"/>
        <v>0</v>
      </c>
      <c r="H113" s="86"/>
      <c r="I113" s="62"/>
      <c r="J113" s="159">
        <f t="shared" si="74"/>
        <v>0</v>
      </c>
      <c r="K113" s="86"/>
      <c r="L113" s="62"/>
      <c r="M113" s="159">
        <f t="shared" si="75"/>
        <v>0</v>
      </c>
      <c r="N113" s="86"/>
      <c r="O113" s="62"/>
      <c r="P113" s="159">
        <f t="shared" si="76"/>
        <v>0</v>
      </c>
      <c r="Q113" s="86"/>
      <c r="R113" s="62"/>
      <c r="S113" s="159">
        <f t="shared" si="77"/>
        <v>0</v>
      </c>
      <c r="T113" s="86"/>
      <c r="U113" s="62"/>
      <c r="V113" s="159">
        <f t="shared" si="78"/>
        <v>0</v>
      </c>
      <c r="W113" s="92">
        <f t="shared" si="79"/>
        <v>0</v>
      </c>
      <c r="X113" s="74">
        <f t="shared" si="80"/>
        <v>0</v>
      </c>
      <c r="Y113" s="89">
        <f>+G113+J113+M113+P113+S113+V113</f>
        <v>0</v>
      </c>
    </row>
    <row r="115" spans="1:25" s="2" customFormat="1" ht="16.5" thickBot="1">
      <c r="A115" s="79"/>
      <c r="B115" s="82" t="s">
        <v>193</v>
      </c>
      <c r="C115" s="79"/>
      <c r="D115" s="80"/>
      <c r="E115" s="79"/>
      <c r="F115" s="79"/>
      <c r="G115" s="81"/>
      <c r="H115" s="79"/>
      <c r="I115" s="79"/>
      <c r="J115" s="81"/>
      <c r="K115" s="79"/>
      <c r="L115" s="79"/>
      <c r="M115" s="81"/>
      <c r="N115" s="79"/>
      <c r="O115" s="79"/>
      <c r="P115" s="81"/>
      <c r="Q115" s="79"/>
      <c r="R115" s="79"/>
      <c r="S115" s="81"/>
      <c r="T115" s="79"/>
      <c r="U115" s="79"/>
      <c r="V115" s="81"/>
      <c r="W115" s="81"/>
      <c r="X115" s="81"/>
      <c r="Y115" s="49"/>
    </row>
    <row r="116" spans="1:25" s="38" customFormat="1" ht="29.25" customHeight="1">
      <c r="A116" s="146"/>
      <c r="B116" s="145" t="s">
        <v>21</v>
      </c>
      <c r="C116" s="145" t="s">
        <v>17</v>
      </c>
      <c r="D116" s="266" t="s">
        <v>47</v>
      </c>
      <c r="E116" s="263"/>
      <c r="F116" s="264"/>
      <c r="G116" s="265"/>
      <c r="H116" s="263"/>
      <c r="I116" s="264"/>
      <c r="J116" s="265"/>
      <c r="K116" s="263"/>
      <c r="L116" s="264"/>
      <c r="M116" s="265"/>
      <c r="N116" s="263"/>
      <c r="O116" s="264"/>
      <c r="P116" s="265"/>
      <c r="Q116" s="263"/>
      <c r="R116" s="264"/>
      <c r="S116" s="265"/>
      <c r="T116" s="263"/>
      <c r="U116" s="264"/>
      <c r="V116" s="265"/>
      <c r="W116" s="260" t="s">
        <v>0</v>
      </c>
      <c r="X116" s="261"/>
      <c r="Y116" s="262"/>
    </row>
    <row r="117" spans="1:25" ht="15">
      <c r="A117" s="150"/>
      <c r="B117" s="151"/>
      <c r="C117" s="161"/>
      <c r="D117" s="267"/>
      <c r="E117" s="153" t="s">
        <v>29</v>
      </c>
      <c r="F117" s="155" t="s">
        <v>30</v>
      </c>
      <c r="G117" s="156" t="s">
        <v>31</v>
      </c>
      <c r="H117" s="153" t="s">
        <v>29</v>
      </c>
      <c r="I117" s="155" t="s">
        <v>30</v>
      </c>
      <c r="J117" s="157" t="s">
        <v>31</v>
      </c>
      <c r="K117" s="153" t="s">
        <v>29</v>
      </c>
      <c r="L117" s="155" t="s">
        <v>30</v>
      </c>
      <c r="M117" s="157" t="s">
        <v>31</v>
      </c>
      <c r="N117" s="153" t="s">
        <v>29</v>
      </c>
      <c r="O117" s="155" t="s">
        <v>30</v>
      </c>
      <c r="P117" s="157" t="s">
        <v>31</v>
      </c>
      <c r="Q117" s="153" t="s">
        <v>29</v>
      </c>
      <c r="R117" s="155" t="s">
        <v>30</v>
      </c>
      <c r="S117" s="157" t="s">
        <v>31</v>
      </c>
      <c r="T117" s="153" t="s">
        <v>29</v>
      </c>
      <c r="U117" s="155" t="s">
        <v>30</v>
      </c>
      <c r="V117" s="157" t="s">
        <v>31</v>
      </c>
      <c r="W117" s="153" t="s">
        <v>29</v>
      </c>
      <c r="X117" s="155" t="s">
        <v>30</v>
      </c>
      <c r="Y117" s="157" t="s">
        <v>31</v>
      </c>
    </row>
    <row r="118" spans="1:25" ht="15.75">
      <c r="A118" s="154">
        <v>1</v>
      </c>
      <c r="B118" s="189" t="s">
        <v>104</v>
      </c>
      <c r="C118" s="22" t="s">
        <v>55</v>
      </c>
      <c r="D118" s="164" t="s">
        <v>59</v>
      </c>
      <c r="E118" s="86">
        <v>10</v>
      </c>
      <c r="F118" s="62">
        <v>9.4</v>
      </c>
      <c r="G118" s="159">
        <f t="shared" ref="G118:G129" si="82">+E118+F118</f>
        <v>19.399999999999999</v>
      </c>
      <c r="H118" s="86">
        <v>9</v>
      </c>
      <c r="I118" s="62">
        <v>7.8</v>
      </c>
      <c r="J118" s="159">
        <f t="shared" ref="J118:J129" si="83">+H118+I118</f>
        <v>16.8</v>
      </c>
      <c r="K118" s="86">
        <v>8</v>
      </c>
      <c r="L118" s="62">
        <v>8.3000000000000007</v>
      </c>
      <c r="M118" s="159">
        <f t="shared" ref="M118:M129" si="84">+K118+L118</f>
        <v>16.3</v>
      </c>
      <c r="N118" s="86">
        <v>10</v>
      </c>
      <c r="O118" s="62">
        <v>9.5</v>
      </c>
      <c r="P118" s="159">
        <f t="shared" ref="P118:P129" si="85">+N118+O118</f>
        <v>19.5</v>
      </c>
      <c r="Q118" s="86">
        <v>7</v>
      </c>
      <c r="R118" s="62">
        <v>8</v>
      </c>
      <c r="S118" s="159">
        <f t="shared" ref="S118:S129" si="86">+Q118+R118</f>
        <v>15</v>
      </c>
      <c r="T118" s="86">
        <v>8</v>
      </c>
      <c r="U118" s="62">
        <v>7.2</v>
      </c>
      <c r="V118" s="159">
        <f t="shared" ref="V118:V129" si="87">+T118+U118</f>
        <v>15.2</v>
      </c>
      <c r="W118" s="92">
        <f t="shared" ref="W118:W129" si="88">+E118+H118+K118+N118+Q118+T118</f>
        <v>52</v>
      </c>
      <c r="X118" s="74">
        <f t="shared" ref="X118:X129" si="89">+F118+I118+L118+O118+R118+U118</f>
        <v>50.2</v>
      </c>
      <c r="Y118" s="89">
        <f t="shared" ref="Y118:Y127" si="90">+G118+J118+M118+P118+S118+V118</f>
        <v>102.2</v>
      </c>
    </row>
    <row r="119" spans="1:25" ht="15.75">
      <c r="A119" s="154">
        <v>2</v>
      </c>
      <c r="B119" s="189" t="s">
        <v>111</v>
      </c>
      <c r="C119" s="243" t="s">
        <v>173</v>
      </c>
      <c r="D119" s="164" t="s">
        <v>58</v>
      </c>
      <c r="E119" s="86">
        <v>8</v>
      </c>
      <c r="F119" s="62">
        <v>8.5</v>
      </c>
      <c r="G119" s="159">
        <f t="shared" si="82"/>
        <v>16.5</v>
      </c>
      <c r="H119" s="86">
        <v>8</v>
      </c>
      <c r="I119" s="62">
        <v>8.1999999999999993</v>
      </c>
      <c r="J119" s="159">
        <f t="shared" si="83"/>
        <v>16.2</v>
      </c>
      <c r="K119" s="86">
        <v>9</v>
      </c>
      <c r="L119" s="62">
        <v>8.1999999999999993</v>
      </c>
      <c r="M119" s="159">
        <f t="shared" si="84"/>
        <v>17.2</v>
      </c>
      <c r="N119" s="86">
        <v>10</v>
      </c>
      <c r="O119" s="62">
        <v>9.1999999999999993</v>
      </c>
      <c r="P119" s="159">
        <f t="shared" si="85"/>
        <v>19.2</v>
      </c>
      <c r="Q119" s="86">
        <v>7</v>
      </c>
      <c r="R119" s="62">
        <v>7.5</v>
      </c>
      <c r="S119" s="159">
        <f t="shared" si="86"/>
        <v>14.5</v>
      </c>
      <c r="T119" s="86">
        <v>5</v>
      </c>
      <c r="U119" s="62">
        <v>7.2</v>
      </c>
      <c r="V119" s="159">
        <f t="shared" si="87"/>
        <v>12.2</v>
      </c>
      <c r="W119" s="92">
        <f t="shared" si="88"/>
        <v>47</v>
      </c>
      <c r="X119" s="74">
        <f t="shared" si="89"/>
        <v>48.8</v>
      </c>
      <c r="Y119" s="89">
        <f t="shared" si="90"/>
        <v>95.800000000000011</v>
      </c>
    </row>
    <row r="120" spans="1:25" ht="15.75" hidden="1">
      <c r="A120" s="154">
        <v>3</v>
      </c>
      <c r="B120" s="189"/>
      <c r="C120" s="243"/>
      <c r="D120" s="164"/>
      <c r="E120" s="86"/>
      <c r="F120" s="62"/>
      <c r="G120" s="159">
        <f t="shared" si="82"/>
        <v>0</v>
      </c>
      <c r="H120" s="86"/>
      <c r="I120" s="62"/>
      <c r="J120" s="159">
        <f t="shared" si="83"/>
        <v>0</v>
      </c>
      <c r="K120" s="86"/>
      <c r="L120" s="62"/>
      <c r="M120" s="159">
        <f t="shared" si="84"/>
        <v>0</v>
      </c>
      <c r="N120" s="86"/>
      <c r="O120" s="62"/>
      <c r="P120" s="159">
        <f t="shared" si="85"/>
        <v>0</v>
      </c>
      <c r="Q120" s="86"/>
      <c r="R120" s="62"/>
      <c r="S120" s="159">
        <f t="shared" si="86"/>
        <v>0</v>
      </c>
      <c r="T120" s="86"/>
      <c r="U120" s="62"/>
      <c r="V120" s="159">
        <f t="shared" si="87"/>
        <v>0</v>
      </c>
      <c r="W120" s="92">
        <f t="shared" si="88"/>
        <v>0</v>
      </c>
      <c r="X120" s="74">
        <f t="shared" si="89"/>
        <v>0</v>
      </c>
      <c r="Y120" s="89">
        <f t="shared" si="90"/>
        <v>0</v>
      </c>
    </row>
    <row r="121" spans="1:25" ht="15.75" hidden="1">
      <c r="A121" s="154">
        <v>4</v>
      </c>
      <c r="B121" s="189"/>
      <c r="C121" s="243"/>
      <c r="D121" s="164"/>
      <c r="E121" s="86"/>
      <c r="F121" s="62"/>
      <c r="G121" s="159">
        <f t="shared" si="82"/>
        <v>0</v>
      </c>
      <c r="H121" s="86"/>
      <c r="I121" s="62"/>
      <c r="J121" s="159">
        <f t="shared" si="83"/>
        <v>0</v>
      </c>
      <c r="K121" s="86"/>
      <c r="L121" s="62"/>
      <c r="M121" s="159">
        <f t="shared" si="84"/>
        <v>0</v>
      </c>
      <c r="N121" s="86"/>
      <c r="O121" s="62"/>
      <c r="P121" s="159">
        <f t="shared" si="85"/>
        <v>0</v>
      </c>
      <c r="Q121" s="86"/>
      <c r="R121" s="62"/>
      <c r="S121" s="159">
        <f t="shared" si="86"/>
        <v>0</v>
      </c>
      <c r="T121" s="86"/>
      <c r="U121" s="62"/>
      <c r="V121" s="159">
        <f t="shared" si="87"/>
        <v>0</v>
      </c>
      <c r="W121" s="92">
        <f t="shared" si="88"/>
        <v>0</v>
      </c>
      <c r="X121" s="74">
        <f t="shared" si="89"/>
        <v>0</v>
      </c>
      <c r="Y121" s="89">
        <f t="shared" si="90"/>
        <v>0</v>
      </c>
    </row>
    <row r="122" spans="1:25" ht="15.75" hidden="1">
      <c r="A122" s="154">
        <v>5</v>
      </c>
      <c r="B122" s="189"/>
      <c r="C122" s="243"/>
      <c r="D122" s="164"/>
      <c r="E122" s="86"/>
      <c r="F122" s="62"/>
      <c r="G122" s="159">
        <f t="shared" si="82"/>
        <v>0</v>
      </c>
      <c r="H122" s="86"/>
      <c r="I122" s="62"/>
      <c r="J122" s="159">
        <f t="shared" si="83"/>
        <v>0</v>
      </c>
      <c r="K122" s="86"/>
      <c r="L122" s="62"/>
      <c r="M122" s="159">
        <f t="shared" si="84"/>
        <v>0</v>
      </c>
      <c r="N122" s="86"/>
      <c r="O122" s="62"/>
      <c r="P122" s="159">
        <f t="shared" si="85"/>
        <v>0</v>
      </c>
      <c r="Q122" s="86"/>
      <c r="R122" s="62"/>
      <c r="S122" s="159">
        <f t="shared" si="86"/>
        <v>0</v>
      </c>
      <c r="T122" s="86"/>
      <c r="U122" s="62"/>
      <c r="V122" s="159">
        <f t="shared" si="87"/>
        <v>0</v>
      </c>
      <c r="W122" s="92">
        <f t="shared" si="88"/>
        <v>0</v>
      </c>
      <c r="X122" s="74">
        <f t="shared" si="89"/>
        <v>0</v>
      </c>
      <c r="Y122" s="89">
        <f t="shared" si="90"/>
        <v>0</v>
      </c>
    </row>
    <row r="123" spans="1:25" ht="15.75" hidden="1">
      <c r="A123" s="154">
        <v>6</v>
      </c>
      <c r="B123" s="189"/>
      <c r="C123" s="164"/>
      <c r="D123" s="188"/>
      <c r="E123" s="220"/>
      <c r="F123" s="112"/>
      <c r="G123" s="159">
        <f t="shared" si="82"/>
        <v>0</v>
      </c>
      <c r="H123" s="220"/>
      <c r="I123" s="112"/>
      <c r="J123" s="159">
        <f t="shared" si="83"/>
        <v>0</v>
      </c>
      <c r="K123" s="220"/>
      <c r="L123" s="112"/>
      <c r="M123" s="159">
        <f t="shared" si="84"/>
        <v>0</v>
      </c>
      <c r="N123" s="220"/>
      <c r="O123" s="112"/>
      <c r="P123" s="159">
        <f t="shared" si="85"/>
        <v>0</v>
      </c>
      <c r="Q123" s="220"/>
      <c r="R123" s="112"/>
      <c r="S123" s="159">
        <f t="shared" si="86"/>
        <v>0</v>
      </c>
      <c r="T123" s="220"/>
      <c r="U123" s="112"/>
      <c r="V123" s="159">
        <f t="shared" si="87"/>
        <v>0</v>
      </c>
      <c r="W123" s="92">
        <f t="shared" si="88"/>
        <v>0</v>
      </c>
      <c r="X123" s="74">
        <f t="shared" si="89"/>
        <v>0</v>
      </c>
      <c r="Y123" s="89">
        <f t="shared" si="90"/>
        <v>0</v>
      </c>
    </row>
    <row r="124" spans="1:25" ht="15.75" hidden="1">
      <c r="A124" s="154">
        <v>7</v>
      </c>
      <c r="B124" s="189"/>
      <c r="C124" s="22"/>
      <c r="D124" s="164"/>
      <c r="E124" s="220"/>
      <c r="F124" s="112"/>
      <c r="G124" s="159">
        <f t="shared" si="82"/>
        <v>0</v>
      </c>
      <c r="H124" s="220"/>
      <c r="I124" s="112"/>
      <c r="J124" s="159">
        <f t="shared" si="83"/>
        <v>0</v>
      </c>
      <c r="K124" s="220"/>
      <c r="L124" s="112"/>
      <c r="M124" s="159">
        <f t="shared" si="84"/>
        <v>0</v>
      </c>
      <c r="N124" s="220"/>
      <c r="O124" s="112"/>
      <c r="P124" s="159">
        <f t="shared" si="85"/>
        <v>0</v>
      </c>
      <c r="Q124" s="220"/>
      <c r="R124" s="112"/>
      <c r="S124" s="159">
        <f t="shared" si="86"/>
        <v>0</v>
      </c>
      <c r="T124" s="220"/>
      <c r="U124" s="112"/>
      <c r="V124" s="159">
        <f t="shared" si="87"/>
        <v>0</v>
      </c>
      <c r="W124" s="92">
        <f t="shared" si="88"/>
        <v>0</v>
      </c>
      <c r="X124" s="74">
        <f t="shared" si="89"/>
        <v>0</v>
      </c>
      <c r="Y124" s="89">
        <f t="shared" si="90"/>
        <v>0</v>
      </c>
    </row>
    <row r="125" spans="1:25" ht="15.75" hidden="1">
      <c r="A125" s="154">
        <v>8</v>
      </c>
      <c r="B125" s="189"/>
      <c r="C125" s="22"/>
      <c r="D125" s="164"/>
      <c r="E125" s="220"/>
      <c r="F125" s="112"/>
      <c r="G125" s="159">
        <f t="shared" si="82"/>
        <v>0</v>
      </c>
      <c r="H125" s="220"/>
      <c r="I125" s="112"/>
      <c r="J125" s="159">
        <f t="shared" si="83"/>
        <v>0</v>
      </c>
      <c r="K125" s="220"/>
      <c r="L125" s="112"/>
      <c r="M125" s="159">
        <f t="shared" si="84"/>
        <v>0</v>
      </c>
      <c r="N125" s="220"/>
      <c r="O125" s="112"/>
      <c r="P125" s="159">
        <f t="shared" si="85"/>
        <v>0</v>
      </c>
      <c r="Q125" s="220"/>
      <c r="R125" s="112"/>
      <c r="S125" s="159">
        <f t="shared" si="86"/>
        <v>0</v>
      </c>
      <c r="T125" s="220"/>
      <c r="U125" s="112"/>
      <c r="V125" s="159">
        <f t="shared" si="87"/>
        <v>0</v>
      </c>
      <c r="W125" s="92">
        <f t="shared" si="88"/>
        <v>0</v>
      </c>
      <c r="X125" s="74">
        <f t="shared" si="89"/>
        <v>0</v>
      </c>
      <c r="Y125" s="89">
        <f t="shared" si="90"/>
        <v>0</v>
      </c>
    </row>
    <row r="126" spans="1:25" ht="15.75" hidden="1">
      <c r="A126" s="154">
        <v>9</v>
      </c>
      <c r="B126" s="189"/>
      <c r="C126" s="22"/>
      <c r="D126" s="164"/>
      <c r="E126" s="220"/>
      <c r="F126" s="112"/>
      <c r="G126" s="159">
        <f t="shared" si="82"/>
        <v>0</v>
      </c>
      <c r="H126" s="220"/>
      <c r="I126" s="112"/>
      <c r="J126" s="159">
        <f t="shared" si="83"/>
        <v>0</v>
      </c>
      <c r="K126" s="220"/>
      <c r="L126" s="112"/>
      <c r="M126" s="159">
        <f t="shared" si="84"/>
        <v>0</v>
      </c>
      <c r="N126" s="220"/>
      <c r="O126" s="112"/>
      <c r="P126" s="159">
        <f t="shared" si="85"/>
        <v>0</v>
      </c>
      <c r="Q126" s="220"/>
      <c r="R126" s="112"/>
      <c r="S126" s="159">
        <f t="shared" si="86"/>
        <v>0</v>
      </c>
      <c r="T126" s="220"/>
      <c r="U126" s="112"/>
      <c r="V126" s="159">
        <f t="shared" si="87"/>
        <v>0</v>
      </c>
      <c r="W126" s="92">
        <f t="shared" si="88"/>
        <v>0</v>
      </c>
      <c r="X126" s="74">
        <f t="shared" si="89"/>
        <v>0</v>
      </c>
      <c r="Y126" s="89">
        <f t="shared" si="90"/>
        <v>0</v>
      </c>
    </row>
    <row r="127" spans="1:25" ht="15.75" hidden="1">
      <c r="A127" s="154">
        <v>10</v>
      </c>
      <c r="B127" s="189"/>
      <c r="C127" s="22"/>
      <c r="D127" s="164"/>
      <c r="E127" s="220"/>
      <c r="F127" s="112"/>
      <c r="G127" s="159">
        <f t="shared" si="82"/>
        <v>0</v>
      </c>
      <c r="H127" s="220"/>
      <c r="I127" s="112"/>
      <c r="J127" s="159">
        <f t="shared" si="83"/>
        <v>0</v>
      </c>
      <c r="K127" s="220"/>
      <c r="L127" s="112"/>
      <c r="M127" s="159">
        <f t="shared" si="84"/>
        <v>0</v>
      </c>
      <c r="N127" s="220"/>
      <c r="O127" s="112"/>
      <c r="P127" s="159">
        <f t="shared" si="85"/>
        <v>0</v>
      </c>
      <c r="Q127" s="220"/>
      <c r="R127" s="112"/>
      <c r="S127" s="159">
        <f t="shared" si="86"/>
        <v>0</v>
      </c>
      <c r="T127" s="220"/>
      <c r="U127" s="112"/>
      <c r="V127" s="159">
        <f t="shared" si="87"/>
        <v>0</v>
      </c>
      <c r="W127" s="92">
        <f t="shared" si="88"/>
        <v>0</v>
      </c>
      <c r="X127" s="74">
        <f t="shared" si="89"/>
        <v>0</v>
      </c>
      <c r="Y127" s="89">
        <f t="shared" si="90"/>
        <v>0</v>
      </c>
    </row>
    <row r="128" spans="1:25" ht="15.75" hidden="1">
      <c r="A128" s="154">
        <v>11</v>
      </c>
      <c r="B128" s="189"/>
      <c r="C128" s="21"/>
      <c r="D128" s="164"/>
      <c r="E128" s="220"/>
      <c r="F128" s="112"/>
      <c r="G128" s="159">
        <f t="shared" si="82"/>
        <v>0</v>
      </c>
      <c r="H128" s="220"/>
      <c r="I128" s="112"/>
      <c r="J128" s="159">
        <f t="shared" si="83"/>
        <v>0</v>
      </c>
      <c r="K128" s="220"/>
      <c r="L128" s="112"/>
      <c r="M128" s="159">
        <f t="shared" si="84"/>
        <v>0</v>
      </c>
      <c r="N128" s="220"/>
      <c r="O128" s="112"/>
      <c r="P128" s="159">
        <f t="shared" si="85"/>
        <v>0</v>
      </c>
      <c r="Q128" s="220"/>
      <c r="R128" s="112"/>
      <c r="S128" s="159">
        <f t="shared" si="86"/>
        <v>0</v>
      </c>
      <c r="T128" s="220"/>
      <c r="U128" s="112"/>
      <c r="V128" s="159">
        <f t="shared" si="87"/>
        <v>0</v>
      </c>
      <c r="W128" s="92">
        <f t="shared" si="88"/>
        <v>0</v>
      </c>
      <c r="X128" s="74">
        <f t="shared" si="89"/>
        <v>0</v>
      </c>
      <c r="Y128" s="89">
        <f>+G128+J128+M128+P128+S128+V128</f>
        <v>0</v>
      </c>
    </row>
    <row r="129" spans="1:25" ht="15.75" hidden="1">
      <c r="A129" s="154">
        <v>12</v>
      </c>
      <c r="B129" s="189"/>
      <c r="C129" s="22"/>
      <c r="D129" s="224"/>
      <c r="E129" s="86"/>
      <c r="F129" s="62"/>
      <c r="G129" s="159">
        <f t="shared" si="82"/>
        <v>0</v>
      </c>
      <c r="H129" s="86"/>
      <c r="I129" s="62"/>
      <c r="J129" s="159">
        <f t="shared" si="83"/>
        <v>0</v>
      </c>
      <c r="K129" s="86"/>
      <c r="L129" s="62"/>
      <c r="M129" s="159">
        <f t="shared" si="84"/>
        <v>0</v>
      </c>
      <c r="N129" s="86"/>
      <c r="O129" s="62"/>
      <c r="P129" s="159">
        <f t="shared" si="85"/>
        <v>0</v>
      </c>
      <c r="Q129" s="86"/>
      <c r="R129" s="62"/>
      <c r="S129" s="159">
        <f t="shared" si="86"/>
        <v>0</v>
      </c>
      <c r="T129" s="86"/>
      <c r="U129" s="62"/>
      <c r="V129" s="159">
        <f t="shared" si="87"/>
        <v>0</v>
      </c>
      <c r="W129" s="92">
        <f t="shared" si="88"/>
        <v>0</v>
      </c>
      <c r="X129" s="74">
        <f t="shared" si="89"/>
        <v>0</v>
      </c>
      <c r="Y129" s="89">
        <f>+G129+J129+M129+P129+S129+V129</f>
        <v>0</v>
      </c>
    </row>
  </sheetData>
  <mergeCells count="52">
    <mergeCell ref="T116:V116"/>
    <mergeCell ref="W116:Y116"/>
    <mergeCell ref="N116:P116"/>
    <mergeCell ref="Q116:S116"/>
    <mergeCell ref="D100:D101"/>
    <mergeCell ref="E100:G100"/>
    <mergeCell ref="H100:J100"/>
    <mergeCell ref="K100:M100"/>
    <mergeCell ref="D116:D117"/>
    <mergeCell ref="E116:G116"/>
    <mergeCell ref="H116:J116"/>
    <mergeCell ref="K116:M116"/>
    <mergeCell ref="N84:P84"/>
    <mergeCell ref="Q84:S84"/>
    <mergeCell ref="D84:D85"/>
    <mergeCell ref="E84:G84"/>
    <mergeCell ref="H84:J84"/>
    <mergeCell ref="K84:M84"/>
    <mergeCell ref="H3:J3"/>
    <mergeCell ref="K3:M3"/>
    <mergeCell ref="N3:P3"/>
    <mergeCell ref="Q21:S21"/>
    <mergeCell ref="T84:V84"/>
    <mergeCell ref="W84:Y84"/>
    <mergeCell ref="N21:P21"/>
    <mergeCell ref="W68:Y68"/>
    <mergeCell ref="T21:V21"/>
    <mergeCell ref="K21:M21"/>
    <mergeCell ref="N100:P100"/>
    <mergeCell ref="Q100:S100"/>
    <mergeCell ref="T100:V100"/>
    <mergeCell ref="W100:Y100"/>
    <mergeCell ref="K68:M68"/>
    <mergeCell ref="N68:P68"/>
    <mergeCell ref="W21:Y21"/>
    <mergeCell ref="D3:D4"/>
    <mergeCell ref="D68:D69"/>
    <mergeCell ref="D21:D22"/>
    <mergeCell ref="D48:D49"/>
    <mergeCell ref="D60:D61"/>
    <mergeCell ref="H68:J68"/>
    <mergeCell ref="E3:G3"/>
    <mergeCell ref="W3:Y3"/>
    <mergeCell ref="Q3:S3"/>
    <mergeCell ref="T3:V3"/>
    <mergeCell ref="Q68:S68"/>
    <mergeCell ref="T68:V68"/>
    <mergeCell ref="E68:G68"/>
    <mergeCell ref="E21:G21"/>
    <mergeCell ref="H21:J21"/>
    <mergeCell ref="W48:Y48"/>
    <mergeCell ref="W60:Y60"/>
  </mergeCells>
  <phoneticPr fontId="0" type="noConversion"/>
  <printOptions horizontalCentered="1"/>
  <pageMargins left="7.874015748031496E-2" right="7.874015748031496E-2" top="0.51181102362204722" bottom="0.27559055118110237" header="0.23622047244094491" footer="0.23622047244094491"/>
  <pageSetup paperSize="9" scale="80" orientation="landscape" horizontalDpi="4294967295" verticalDpi="300" r:id="rId1"/>
  <headerFooter alignWithMargins="0">
    <oddHeader>&amp;LGK "DIŠPET"&amp;C1. kolo 
10. Kupa u MSG "B" program
7. Kupa u MŽSG "C" program&amp;R&amp;8Šibenik,13.06.2010.
&amp;P</oddHeader>
  </headerFooter>
  <rowBreaks count="2" manualBreakCount="2">
    <brk id="66" max="24" man="1"/>
    <brk id="98" max="2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90"/>
  <sheetViews>
    <sheetView view="pageBreakPreview" topLeftCell="A8" zoomScaleNormal="70" zoomScaleSheetLayoutView="100" workbookViewId="0">
      <selection activeCell="D59" sqref="D59"/>
    </sheetView>
  </sheetViews>
  <sheetFormatPr defaultRowHeight="14.25" outlineLevelCol="1"/>
  <cols>
    <col min="1" max="1" width="4.42578125" customWidth="1"/>
    <col min="2" max="2" width="20.140625" customWidth="1"/>
    <col min="3" max="3" width="13" style="42" customWidth="1"/>
    <col min="4" max="4" width="7" style="44" customWidth="1" outlineLevel="1"/>
    <col min="5" max="5" width="6.28515625" style="41" customWidth="1"/>
    <col min="6" max="6" width="5.7109375" style="41" customWidth="1"/>
    <col min="7" max="7" width="8.28515625" style="12" customWidth="1"/>
    <col min="8" max="8" width="6.28515625" style="41" customWidth="1"/>
    <col min="9" max="9" width="5.7109375" style="41" customWidth="1"/>
    <col min="10" max="10" width="7.42578125" style="12" customWidth="1"/>
    <col min="11" max="11" width="6.28515625" style="41" customWidth="1"/>
    <col min="12" max="12" width="5.7109375" style="41" customWidth="1"/>
    <col min="13" max="13" width="7.85546875" style="12" customWidth="1"/>
    <col min="14" max="14" width="6.28515625" style="41" customWidth="1"/>
    <col min="15" max="15" width="5.7109375" style="41" customWidth="1"/>
    <col min="16" max="16" width="7.7109375" style="12" customWidth="1"/>
    <col min="17" max="17" width="6.28515625" style="41" customWidth="1"/>
    <col min="18" max="18" width="5.7109375" style="41" customWidth="1"/>
    <col min="19" max="19" width="8.140625" style="12" customWidth="1"/>
    <col min="20" max="20" width="6.28515625" style="41" customWidth="1"/>
    <col min="21" max="21" width="5.7109375" style="41" customWidth="1"/>
    <col min="22" max="22" width="7.85546875" style="12" customWidth="1"/>
    <col min="23" max="23" width="7.140625" style="12" customWidth="1"/>
    <col min="24" max="24" width="6.42578125" customWidth="1"/>
    <col min="25" max="25" width="7.28515625" style="5" bestFit="1" customWidth="1"/>
    <col min="26" max="27" width="7.7109375" style="5" hidden="1" customWidth="1"/>
    <col min="28" max="28" width="8.42578125" style="5" hidden="1" customWidth="1"/>
    <col min="29" max="29" width="10.7109375" hidden="1" customWidth="1" outlineLevel="1"/>
    <col min="30" max="31" width="9.28515625" hidden="1" customWidth="1" outlineLevel="1"/>
    <col min="32" max="32" width="1.28515625" hidden="1" customWidth="1" outlineLevel="1"/>
    <col min="33" max="33" width="2.42578125" customWidth="1" collapsed="1"/>
  </cols>
  <sheetData>
    <row r="1" spans="1:32" ht="12" customHeight="1"/>
    <row r="2" spans="1:32" ht="16.5" thickBot="1">
      <c r="A2" s="79"/>
      <c r="B2" s="82" t="s">
        <v>144</v>
      </c>
      <c r="C2" s="79"/>
      <c r="D2" s="80"/>
      <c r="E2" s="79"/>
      <c r="F2" s="79"/>
      <c r="G2" s="81"/>
      <c r="H2" s="79"/>
      <c r="I2" s="79"/>
      <c r="J2" s="81"/>
      <c r="K2" s="79"/>
      <c r="L2" s="79"/>
      <c r="M2" s="81"/>
      <c r="N2" s="79"/>
      <c r="O2" s="79"/>
      <c r="P2" s="81"/>
      <c r="Q2" s="79"/>
      <c r="R2" s="79"/>
      <c r="S2" s="81"/>
      <c r="T2" s="79"/>
      <c r="U2" s="79"/>
      <c r="V2" s="81"/>
      <c r="W2" s="81"/>
      <c r="X2" s="81"/>
      <c r="Y2" s="49"/>
      <c r="Z2" s="49"/>
      <c r="AA2" s="49"/>
      <c r="AB2" s="49"/>
    </row>
    <row r="3" spans="1:32" ht="24.75" customHeight="1">
      <c r="A3" s="146"/>
      <c r="B3" s="145" t="s">
        <v>21</v>
      </c>
      <c r="C3" s="145" t="s">
        <v>17</v>
      </c>
      <c r="D3" s="266" t="s">
        <v>47</v>
      </c>
      <c r="E3" s="263"/>
      <c r="F3" s="264"/>
      <c r="G3" s="265"/>
      <c r="H3" s="263"/>
      <c r="I3" s="264"/>
      <c r="J3" s="265"/>
      <c r="K3" s="263"/>
      <c r="L3" s="264"/>
      <c r="M3" s="265"/>
      <c r="N3" s="263"/>
      <c r="O3" s="264"/>
      <c r="P3" s="265"/>
      <c r="Q3" s="263"/>
      <c r="R3" s="264"/>
      <c r="S3" s="265"/>
      <c r="T3" s="263"/>
      <c r="U3" s="264"/>
      <c r="V3" s="265"/>
      <c r="W3" s="260" t="s">
        <v>167</v>
      </c>
      <c r="X3" s="261"/>
      <c r="Y3" s="262"/>
      <c r="Z3" s="268" t="s">
        <v>48</v>
      </c>
      <c r="AA3" s="270" t="s">
        <v>52</v>
      </c>
      <c r="AB3" s="272" t="s">
        <v>49</v>
      </c>
      <c r="AC3" s="95" t="s">
        <v>10</v>
      </c>
      <c r="AD3" s="31"/>
      <c r="AE3" s="31"/>
      <c r="AF3" s="32"/>
    </row>
    <row r="4" spans="1:32" ht="15">
      <c r="A4" s="150"/>
      <c r="B4" s="151"/>
      <c r="C4" s="152" t="s">
        <v>27</v>
      </c>
      <c r="D4" s="267"/>
      <c r="E4" s="153" t="s">
        <v>29</v>
      </c>
      <c r="F4" s="155" t="s">
        <v>30</v>
      </c>
      <c r="G4" s="156" t="s">
        <v>31</v>
      </c>
      <c r="H4" s="153" t="s">
        <v>29</v>
      </c>
      <c r="I4" s="155" t="s">
        <v>30</v>
      </c>
      <c r="J4" s="157" t="s">
        <v>31</v>
      </c>
      <c r="K4" s="153" t="s">
        <v>29</v>
      </c>
      <c r="L4" s="155" t="s">
        <v>30</v>
      </c>
      <c r="M4" s="157" t="s">
        <v>31</v>
      </c>
      <c r="N4" s="153" t="s">
        <v>29</v>
      </c>
      <c r="O4" s="155" t="s">
        <v>30</v>
      </c>
      <c r="P4" s="157" t="s">
        <v>31</v>
      </c>
      <c r="Q4" s="153" t="s">
        <v>29</v>
      </c>
      <c r="R4" s="155" t="s">
        <v>30</v>
      </c>
      <c r="S4" s="157" t="s">
        <v>31</v>
      </c>
      <c r="T4" s="153" t="s">
        <v>29</v>
      </c>
      <c r="U4" s="155" t="s">
        <v>30</v>
      </c>
      <c r="V4" s="157" t="s">
        <v>31</v>
      </c>
      <c r="W4" s="153" t="s">
        <v>29</v>
      </c>
      <c r="X4" s="155" t="s">
        <v>30</v>
      </c>
      <c r="Y4" s="157" t="s">
        <v>31</v>
      </c>
      <c r="Z4" s="269"/>
      <c r="AA4" s="271"/>
      <c r="AB4" s="273"/>
      <c r="AC4" s="96" t="s">
        <v>6</v>
      </c>
      <c r="AD4" s="34" t="s">
        <v>7</v>
      </c>
      <c r="AE4" s="34" t="s">
        <v>8</v>
      </c>
      <c r="AF4" s="35" t="s">
        <v>9</v>
      </c>
    </row>
    <row r="5" spans="1:32" ht="15.75">
      <c r="A5" s="154">
        <v>1</v>
      </c>
      <c r="B5" s="67"/>
      <c r="C5" s="67"/>
      <c r="D5" s="99"/>
      <c r="E5" s="92"/>
      <c r="F5" s="74"/>
      <c r="G5" s="159">
        <f t="shared" ref="G5:G16" si="0">+E5+F5</f>
        <v>0</v>
      </c>
      <c r="H5" s="92"/>
      <c r="I5" s="74"/>
      <c r="J5" s="159">
        <f t="shared" ref="J5:J16" si="1">+H5+I5</f>
        <v>0</v>
      </c>
      <c r="K5" s="92"/>
      <c r="L5" s="74"/>
      <c r="M5" s="159">
        <f t="shared" ref="M5:M16" si="2">+K5+L5</f>
        <v>0</v>
      </c>
      <c r="N5" s="92"/>
      <c r="O5" s="74"/>
      <c r="P5" s="159">
        <f t="shared" ref="P5:P16" si="3">+N5+O5</f>
        <v>0</v>
      </c>
      <c r="Q5" s="92"/>
      <c r="R5" s="74"/>
      <c r="S5" s="159">
        <f t="shared" ref="S5:S16" si="4">+Q5+R5</f>
        <v>0</v>
      </c>
      <c r="T5" s="92"/>
      <c r="U5" s="74"/>
      <c r="V5" s="159">
        <f t="shared" ref="V5:V16" si="5">+T5+U5</f>
        <v>0</v>
      </c>
      <c r="W5" s="92"/>
      <c r="X5" s="74"/>
      <c r="Y5" s="159">
        <f t="shared" ref="Y5:Y16" si="6">+W5+X5</f>
        <v>0</v>
      </c>
      <c r="Z5" s="172">
        <v>117.8</v>
      </c>
      <c r="AA5" s="173">
        <v>118.6</v>
      </c>
      <c r="AB5" s="174">
        <f t="shared" ref="AB5:AB16" si="7">SUM(Y5:AA5)-MIN(Y5:AA5)</f>
        <v>236.39999999999998</v>
      </c>
      <c r="AC5" s="97">
        <f>MAX(G5,J5,M5,P5,S5,V5)</f>
        <v>0</v>
      </c>
      <c r="AD5" s="24">
        <f>LARGE((G5,J5,M5,P5,S5,V5),2)</f>
        <v>0</v>
      </c>
      <c r="AE5" s="24">
        <f>LARGE((G5,J5,M5,P5,S5,V5),3)</f>
        <v>0</v>
      </c>
      <c r="AF5" s="24">
        <f>LARGE((G5,J5,M5,P5,S5,V5),4)</f>
        <v>0</v>
      </c>
    </row>
    <row r="6" spans="1:32" ht="15.75" customHeight="1">
      <c r="A6" s="154">
        <v>2</v>
      </c>
      <c r="B6" s="67"/>
      <c r="C6" s="67"/>
      <c r="D6" s="99"/>
      <c r="E6" s="92"/>
      <c r="F6" s="74"/>
      <c r="G6" s="159">
        <f t="shared" si="0"/>
        <v>0</v>
      </c>
      <c r="H6" s="92"/>
      <c r="I6" s="74"/>
      <c r="J6" s="159">
        <f t="shared" si="1"/>
        <v>0</v>
      </c>
      <c r="K6" s="92"/>
      <c r="L6" s="74"/>
      <c r="M6" s="159">
        <f t="shared" si="2"/>
        <v>0</v>
      </c>
      <c r="N6" s="92"/>
      <c r="O6" s="74"/>
      <c r="P6" s="159">
        <f t="shared" si="3"/>
        <v>0</v>
      </c>
      <c r="Q6" s="92"/>
      <c r="R6" s="74"/>
      <c r="S6" s="159">
        <f t="shared" si="4"/>
        <v>0</v>
      </c>
      <c r="T6" s="92"/>
      <c r="U6" s="74"/>
      <c r="V6" s="159">
        <f t="shared" si="5"/>
        <v>0</v>
      </c>
      <c r="W6" s="92"/>
      <c r="X6" s="74"/>
      <c r="Y6" s="159">
        <f t="shared" si="6"/>
        <v>0</v>
      </c>
      <c r="Z6" s="166">
        <v>114.8</v>
      </c>
      <c r="AA6" s="167">
        <v>113.5</v>
      </c>
      <c r="AB6" s="168">
        <f t="shared" si="7"/>
        <v>228.3</v>
      </c>
      <c r="AC6" s="97">
        <f>MAX(G6,J6,M6,P6,S6,V6)</f>
        <v>0</v>
      </c>
      <c r="AD6" s="24">
        <f>LARGE((G6,J6,M6,P6,S6,V6),2)</f>
        <v>0</v>
      </c>
      <c r="AE6" s="24">
        <f>LARGE((G6,J6,M6,P6,S6,V6),3)</f>
        <v>0</v>
      </c>
      <c r="AF6" s="24">
        <f>LARGE((G6,J6,M6,P6,S6,V6),4)</f>
        <v>0</v>
      </c>
    </row>
    <row r="7" spans="1:32" ht="15.75" customHeight="1">
      <c r="A7" s="154">
        <v>3</v>
      </c>
      <c r="B7" s="67"/>
      <c r="C7" s="67"/>
      <c r="D7" s="99"/>
      <c r="E7" s="92"/>
      <c r="F7" s="74"/>
      <c r="G7" s="159">
        <f t="shared" si="0"/>
        <v>0</v>
      </c>
      <c r="H7" s="92"/>
      <c r="I7" s="74"/>
      <c r="J7" s="159">
        <f t="shared" si="1"/>
        <v>0</v>
      </c>
      <c r="K7" s="92"/>
      <c r="L7" s="74"/>
      <c r="M7" s="159">
        <f t="shared" si="2"/>
        <v>0</v>
      </c>
      <c r="N7" s="92"/>
      <c r="O7" s="74"/>
      <c r="P7" s="159">
        <f t="shared" si="3"/>
        <v>0</v>
      </c>
      <c r="Q7" s="92"/>
      <c r="R7" s="74"/>
      <c r="S7" s="159">
        <f t="shared" si="4"/>
        <v>0</v>
      </c>
      <c r="T7" s="92"/>
      <c r="U7" s="74"/>
      <c r="V7" s="159">
        <f t="shared" si="5"/>
        <v>0</v>
      </c>
      <c r="W7" s="92"/>
      <c r="X7" s="74"/>
      <c r="Y7" s="159">
        <f t="shared" si="6"/>
        <v>0</v>
      </c>
      <c r="Z7" s="166">
        <v>113.2</v>
      </c>
      <c r="AA7" s="167">
        <v>113.45</v>
      </c>
      <c r="AB7" s="168">
        <f t="shared" si="7"/>
        <v>226.65</v>
      </c>
      <c r="AC7" s="97">
        <f>MAX(G7,J7,M7,P7,S7,V7)</f>
        <v>0</v>
      </c>
      <c r="AD7" s="24">
        <f>LARGE((G7,J7,M7,P7,S7,V7),2)</f>
        <v>0</v>
      </c>
      <c r="AE7" s="24">
        <f>LARGE((G7,J7,M7,P7,S7,V7),3)</f>
        <v>0</v>
      </c>
      <c r="AF7" s="24">
        <f>LARGE((G7,J7,M7,P7,S7,V7),4)</f>
        <v>0</v>
      </c>
    </row>
    <row r="8" spans="1:32" ht="15.75" customHeight="1">
      <c r="A8" s="154">
        <v>4</v>
      </c>
      <c r="B8" s="67"/>
      <c r="C8" s="67"/>
      <c r="D8" s="99"/>
      <c r="E8" s="92"/>
      <c r="F8" s="74"/>
      <c r="G8" s="159">
        <f t="shared" si="0"/>
        <v>0</v>
      </c>
      <c r="H8" s="92"/>
      <c r="I8" s="74"/>
      <c r="J8" s="159">
        <f t="shared" si="1"/>
        <v>0</v>
      </c>
      <c r="K8" s="92"/>
      <c r="L8" s="74"/>
      <c r="M8" s="159">
        <f t="shared" si="2"/>
        <v>0</v>
      </c>
      <c r="N8" s="92"/>
      <c r="O8" s="74"/>
      <c r="P8" s="159">
        <f t="shared" si="3"/>
        <v>0</v>
      </c>
      <c r="Q8" s="92"/>
      <c r="R8" s="74"/>
      <c r="S8" s="159">
        <f t="shared" si="4"/>
        <v>0</v>
      </c>
      <c r="T8" s="92"/>
      <c r="U8" s="74"/>
      <c r="V8" s="159">
        <f t="shared" si="5"/>
        <v>0</v>
      </c>
      <c r="W8" s="92"/>
      <c r="X8" s="74"/>
      <c r="Y8" s="159">
        <f t="shared" si="6"/>
        <v>0</v>
      </c>
      <c r="Z8" s="166">
        <v>112.6</v>
      </c>
      <c r="AA8" s="167">
        <v>112.5</v>
      </c>
      <c r="AB8" s="168">
        <f t="shared" si="7"/>
        <v>225.1</v>
      </c>
      <c r="AC8" s="97">
        <f>MAX(G8,J8,M8,P8,S8,V8)</f>
        <v>0</v>
      </c>
      <c r="AD8" s="24">
        <f>LARGE((G8,J8,M8,P8,S8,V8),2)</f>
        <v>0</v>
      </c>
      <c r="AE8" s="24">
        <f>LARGE((G8,J8,M8,P8,S8,V8),3)</f>
        <v>0</v>
      </c>
      <c r="AF8" s="24">
        <f>LARGE((G8,J8,M8,P8,S8,V8),4)</f>
        <v>0</v>
      </c>
    </row>
    <row r="9" spans="1:32" ht="15.75" customHeight="1">
      <c r="A9" s="154">
        <v>5</v>
      </c>
      <c r="B9" s="67"/>
      <c r="C9" s="67"/>
      <c r="D9" s="99"/>
      <c r="E9" s="92"/>
      <c r="F9" s="74"/>
      <c r="G9" s="159">
        <f t="shared" si="0"/>
        <v>0</v>
      </c>
      <c r="H9" s="92"/>
      <c r="I9" s="74"/>
      <c r="J9" s="159">
        <f t="shared" si="1"/>
        <v>0</v>
      </c>
      <c r="K9" s="92"/>
      <c r="L9" s="74"/>
      <c r="M9" s="159">
        <f t="shared" si="2"/>
        <v>0</v>
      </c>
      <c r="N9" s="92"/>
      <c r="O9" s="74"/>
      <c r="P9" s="159">
        <f t="shared" si="3"/>
        <v>0</v>
      </c>
      <c r="Q9" s="92"/>
      <c r="R9" s="74"/>
      <c r="S9" s="159">
        <f t="shared" si="4"/>
        <v>0</v>
      </c>
      <c r="T9" s="92"/>
      <c r="U9" s="74"/>
      <c r="V9" s="159">
        <f t="shared" si="5"/>
        <v>0</v>
      </c>
      <c r="W9" s="92"/>
      <c r="X9" s="74"/>
      <c r="Y9" s="159">
        <f t="shared" si="6"/>
        <v>0</v>
      </c>
      <c r="Z9" s="166">
        <v>111.9</v>
      </c>
      <c r="AA9" s="167">
        <v>109.5</v>
      </c>
      <c r="AB9" s="168">
        <f t="shared" si="7"/>
        <v>221.4</v>
      </c>
      <c r="AC9" s="97">
        <f t="shared" ref="AC9:AC16" si="8">MAX(G9,J9,M9,P9,S9,V9)</f>
        <v>0</v>
      </c>
      <c r="AD9" s="24">
        <f>LARGE((G9,J9,M9,P9,S9,V9),2)</f>
        <v>0</v>
      </c>
      <c r="AE9" s="24">
        <f>LARGE((G9,J9,M9,P9,S9,V9),3)</f>
        <v>0</v>
      </c>
      <c r="AF9" s="24">
        <f>LARGE((G9,J9,M9,P9,S9,V9),4)</f>
        <v>0</v>
      </c>
    </row>
    <row r="10" spans="1:32" ht="15.75" customHeight="1">
      <c r="A10" s="154">
        <v>6</v>
      </c>
      <c r="B10" s="67"/>
      <c r="C10" s="67"/>
      <c r="D10" s="99"/>
      <c r="E10" s="92"/>
      <c r="F10" s="74"/>
      <c r="G10" s="159">
        <f t="shared" si="0"/>
        <v>0</v>
      </c>
      <c r="H10" s="92"/>
      <c r="I10" s="74"/>
      <c r="J10" s="159">
        <f t="shared" si="1"/>
        <v>0</v>
      </c>
      <c r="K10" s="92"/>
      <c r="L10" s="74"/>
      <c r="M10" s="159">
        <f t="shared" si="2"/>
        <v>0</v>
      </c>
      <c r="N10" s="92"/>
      <c r="O10" s="74"/>
      <c r="P10" s="159">
        <f t="shared" si="3"/>
        <v>0</v>
      </c>
      <c r="Q10" s="92"/>
      <c r="R10" s="74"/>
      <c r="S10" s="159">
        <f t="shared" si="4"/>
        <v>0</v>
      </c>
      <c r="T10" s="92"/>
      <c r="U10" s="74"/>
      <c r="V10" s="159">
        <f t="shared" si="5"/>
        <v>0</v>
      </c>
      <c r="W10" s="92"/>
      <c r="X10" s="74"/>
      <c r="Y10" s="159">
        <f t="shared" si="6"/>
        <v>0</v>
      </c>
      <c r="Z10" s="166">
        <v>110</v>
      </c>
      <c r="AA10" s="167">
        <v>105.4</v>
      </c>
      <c r="AB10" s="168">
        <f t="shared" si="7"/>
        <v>215.4</v>
      </c>
      <c r="AC10" s="97">
        <f t="shared" si="8"/>
        <v>0</v>
      </c>
      <c r="AD10" s="24">
        <f>LARGE((G10,J10,M10,P10,S10,V10),2)</f>
        <v>0</v>
      </c>
      <c r="AE10" s="24">
        <f>LARGE((G10,J10,M10,P10,S10,V10),3)</f>
        <v>0</v>
      </c>
      <c r="AF10" s="24">
        <f>LARGE((G10,J10,M10,P10,S10,V10),4)</f>
        <v>0</v>
      </c>
    </row>
    <row r="11" spans="1:32" ht="15.75" customHeight="1">
      <c r="A11" s="154">
        <v>7</v>
      </c>
      <c r="B11" s="67"/>
      <c r="C11" s="67"/>
      <c r="D11" s="99"/>
      <c r="E11" s="92"/>
      <c r="F11" s="74"/>
      <c r="G11" s="159">
        <f t="shared" si="0"/>
        <v>0</v>
      </c>
      <c r="H11" s="92"/>
      <c r="I11" s="74"/>
      <c r="J11" s="159">
        <f t="shared" si="1"/>
        <v>0</v>
      </c>
      <c r="K11" s="92"/>
      <c r="L11" s="74"/>
      <c r="M11" s="159">
        <f t="shared" si="2"/>
        <v>0</v>
      </c>
      <c r="N11" s="92"/>
      <c r="O11" s="74"/>
      <c r="P11" s="159">
        <f t="shared" si="3"/>
        <v>0</v>
      </c>
      <c r="Q11" s="92"/>
      <c r="R11" s="74"/>
      <c r="S11" s="159">
        <f t="shared" si="4"/>
        <v>0</v>
      </c>
      <c r="T11" s="92"/>
      <c r="U11" s="74"/>
      <c r="V11" s="159">
        <f t="shared" si="5"/>
        <v>0</v>
      </c>
      <c r="W11" s="92"/>
      <c r="X11" s="74"/>
      <c r="Y11" s="159">
        <f t="shared" si="6"/>
        <v>0</v>
      </c>
      <c r="Z11" s="166">
        <v>107.8</v>
      </c>
      <c r="AA11" s="167">
        <v>106.3</v>
      </c>
      <c r="AB11" s="168">
        <f t="shared" si="7"/>
        <v>214.1</v>
      </c>
      <c r="AC11" s="97">
        <f t="shared" si="8"/>
        <v>0</v>
      </c>
      <c r="AD11" s="24">
        <f>LARGE((G11,J11,M11,P11,S11,V11),2)</f>
        <v>0</v>
      </c>
      <c r="AE11" s="24">
        <f>LARGE((G11,J11,M11,P11,S11,V11),3)</f>
        <v>0</v>
      </c>
      <c r="AF11" s="24">
        <f>LARGE((G11,J11,M11,P11,S11,V11),4)</f>
        <v>0</v>
      </c>
    </row>
    <row r="12" spans="1:32" ht="15.75" hidden="1" customHeight="1">
      <c r="A12" s="154">
        <v>8</v>
      </c>
      <c r="B12" s="67">
        <f ca="1">'MSG Ekipe+poj'!B12</f>
        <v>0</v>
      </c>
      <c r="C12" s="67">
        <f ca="1">'MSG Ekipe+poj'!C12</f>
        <v>0</v>
      </c>
      <c r="D12" s="99">
        <f ca="1">'MSG Ekipe+poj'!D12</f>
        <v>0</v>
      </c>
      <c r="E12" s="92">
        <f ca="1">+'MSG Ekipe+poj'!E9</f>
        <v>0</v>
      </c>
      <c r="F12" s="74">
        <f ca="1">+'MSG Ekipe+poj'!F9</f>
        <v>0</v>
      </c>
      <c r="G12" s="159">
        <f t="shared" si="0"/>
        <v>0</v>
      </c>
      <c r="H12" s="92">
        <f ca="1">+'MSG Ekipe+poj'!H9</f>
        <v>0</v>
      </c>
      <c r="I12" s="74">
        <f ca="1">+'MSG Ekipe+poj'!I9</f>
        <v>0</v>
      </c>
      <c r="J12" s="159">
        <f t="shared" si="1"/>
        <v>0</v>
      </c>
      <c r="K12" s="92">
        <f ca="1">+'MSG Ekipe+poj'!K9</f>
        <v>0</v>
      </c>
      <c r="L12" s="74">
        <f ca="1">+'MSG Ekipe+poj'!L9</f>
        <v>0</v>
      </c>
      <c r="M12" s="159">
        <f t="shared" si="2"/>
        <v>0</v>
      </c>
      <c r="N12" s="92">
        <f ca="1">+'MSG Ekipe+poj'!N9</f>
        <v>0</v>
      </c>
      <c r="O12" s="74">
        <f ca="1">+'MSG Ekipe+poj'!O9</f>
        <v>0</v>
      </c>
      <c r="P12" s="159">
        <f t="shared" si="3"/>
        <v>0</v>
      </c>
      <c r="Q12" s="92">
        <f ca="1">+'MSG Ekipe+poj'!Q9</f>
        <v>0</v>
      </c>
      <c r="R12" s="74">
        <f ca="1">+'MSG Ekipe+poj'!R9</f>
        <v>0</v>
      </c>
      <c r="S12" s="159">
        <f t="shared" si="4"/>
        <v>0</v>
      </c>
      <c r="T12" s="92">
        <f ca="1">+'MSG Ekipe+poj'!T9</f>
        <v>0</v>
      </c>
      <c r="U12" s="74">
        <f ca="1">+'MSG Ekipe+poj'!U9</f>
        <v>0</v>
      </c>
      <c r="V12" s="159">
        <f t="shared" si="5"/>
        <v>0</v>
      </c>
      <c r="W12" s="92">
        <f ca="1">+'MSG Ekipe+poj'!W9</f>
        <v>0</v>
      </c>
      <c r="X12" s="74">
        <f ca="1">+'MSG Ekipe+poj'!X9</f>
        <v>0</v>
      </c>
      <c r="Y12" s="159">
        <f t="shared" si="6"/>
        <v>0</v>
      </c>
      <c r="Z12" s="166">
        <v>103.75</v>
      </c>
      <c r="AA12" s="167">
        <v>0</v>
      </c>
      <c r="AB12" s="168">
        <f t="shared" si="7"/>
        <v>103.75</v>
      </c>
      <c r="AC12" s="97">
        <f t="shared" si="8"/>
        <v>0</v>
      </c>
      <c r="AD12" s="24">
        <f>LARGE((G12,J12,M12,P12,S12,V12),2)</f>
        <v>0</v>
      </c>
      <c r="AE12" s="24">
        <f>LARGE((G12,J12,M12,P12,S12,V12),3)</f>
        <v>0</v>
      </c>
      <c r="AF12" s="24">
        <f>LARGE((G12,J12,M12,P12,S12,V12),4)</f>
        <v>0</v>
      </c>
    </row>
    <row r="13" spans="1:32" ht="15.75" hidden="1" customHeight="1">
      <c r="A13" s="154">
        <v>9</v>
      </c>
      <c r="B13" s="67">
        <f ca="1">'MSG Ekipe+poj'!B13</f>
        <v>0</v>
      </c>
      <c r="C13" s="67">
        <f ca="1">'MSG Ekipe+poj'!C13</f>
        <v>0</v>
      </c>
      <c r="D13" s="99">
        <f ca="1">'MSG Ekipe+poj'!D13</f>
        <v>0</v>
      </c>
      <c r="E13" s="92">
        <f ca="1">+'MSG Ekipe+poj'!E10</f>
        <v>0</v>
      </c>
      <c r="F13" s="74">
        <f ca="1">+'MSG Ekipe+poj'!F10</f>
        <v>0</v>
      </c>
      <c r="G13" s="159">
        <f t="shared" si="0"/>
        <v>0</v>
      </c>
      <c r="H13" s="92">
        <f ca="1">+'MSG Ekipe+poj'!H10</f>
        <v>0</v>
      </c>
      <c r="I13" s="74">
        <f ca="1">+'MSG Ekipe+poj'!I10</f>
        <v>0</v>
      </c>
      <c r="J13" s="159">
        <f t="shared" si="1"/>
        <v>0</v>
      </c>
      <c r="K13" s="92">
        <f ca="1">+'MSG Ekipe+poj'!K10</f>
        <v>0</v>
      </c>
      <c r="L13" s="74">
        <f ca="1">+'MSG Ekipe+poj'!L10</f>
        <v>0</v>
      </c>
      <c r="M13" s="159">
        <f t="shared" si="2"/>
        <v>0</v>
      </c>
      <c r="N13" s="92">
        <f ca="1">+'MSG Ekipe+poj'!N10</f>
        <v>0</v>
      </c>
      <c r="O13" s="74">
        <f ca="1">+'MSG Ekipe+poj'!O10</f>
        <v>0</v>
      </c>
      <c r="P13" s="159">
        <f t="shared" si="3"/>
        <v>0</v>
      </c>
      <c r="Q13" s="92">
        <f ca="1">+'MSG Ekipe+poj'!Q10</f>
        <v>0</v>
      </c>
      <c r="R13" s="74">
        <f ca="1">+'MSG Ekipe+poj'!R10</f>
        <v>0</v>
      </c>
      <c r="S13" s="159">
        <f t="shared" si="4"/>
        <v>0</v>
      </c>
      <c r="T13" s="92">
        <f ca="1">+'MSG Ekipe+poj'!T10</f>
        <v>0</v>
      </c>
      <c r="U13" s="74">
        <f ca="1">+'MSG Ekipe+poj'!U10</f>
        <v>0</v>
      </c>
      <c r="V13" s="159">
        <f t="shared" si="5"/>
        <v>0</v>
      </c>
      <c r="W13" s="92">
        <f ca="1">+'MSG Ekipe+poj'!W10</f>
        <v>0</v>
      </c>
      <c r="X13" s="74">
        <f ca="1">+'MSG Ekipe+poj'!X10</f>
        <v>0</v>
      </c>
      <c r="Y13" s="159">
        <f t="shared" si="6"/>
        <v>0</v>
      </c>
      <c r="Z13" s="166">
        <v>102.3</v>
      </c>
      <c r="AA13" s="167">
        <v>0</v>
      </c>
      <c r="AB13" s="168">
        <f t="shared" si="7"/>
        <v>102.3</v>
      </c>
      <c r="AC13" s="97">
        <f t="shared" si="8"/>
        <v>0</v>
      </c>
      <c r="AD13" s="24">
        <f>LARGE((G13,J13,M13,P13,S13,V13),2)</f>
        <v>0</v>
      </c>
      <c r="AE13" s="24">
        <f>LARGE((G13,J13,M13,P13,S13,V13),3)</f>
        <v>0</v>
      </c>
      <c r="AF13" s="24">
        <f>LARGE((G13,J13,M13,P13,S13,V13),4)</f>
        <v>0</v>
      </c>
    </row>
    <row r="14" spans="1:32" ht="15.75" hidden="1" customHeight="1">
      <c r="A14" s="154">
        <v>10</v>
      </c>
      <c r="B14" s="67">
        <f ca="1">'MSG Ekipe+poj'!B14</f>
        <v>0</v>
      </c>
      <c r="C14" s="67">
        <f ca="1">'MSG Ekipe+poj'!C14</f>
        <v>0</v>
      </c>
      <c r="D14" s="99">
        <f ca="1">'MSG Ekipe+poj'!D14</f>
        <v>0</v>
      </c>
      <c r="E14" s="190">
        <f ca="1">+'MSG Ekipe+poj'!E11</f>
        <v>0</v>
      </c>
      <c r="F14" s="74">
        <f ca="1">+'MSG Ekipe+poj'!F11</f>
        <v>0</v>
      </c>
      <c r="G14" s="159">
        <f t="shared" si="0"/>
        <v>0</v>
      </c>
      <c r="H14" s="190">
        <f ca="1">+'MSG Ekipe+poj'!H11</f>
        <v>0</v>
      </c>
      <c r="I14" s="74">
        <f ca="1">+'MSG Ekipe+poj'!I11</f>
        <v>0</v>
      </c>
      <c r="J14" s="159">
        <f t="shared" si="1"/>
        <v>0</v>
      </c>
      <c r="K14" s="190">
        <f ca="1">+'MSG Ekipe+poj'!K11</f>
        <v>0</v>
      </c>
      <c r="L14" s="74">
        <f ca="1">+'MSG Ekipe+poj'!L11</f>
        <v>0</v>
      </c>
      <c r="M14" s="159">
        <f t="shared" si="2"/>
        <v>0</v>
      </c>
      <c r="N14" s="190">
        <f ca="1">+'MSG Ekipe+poj'!N11</f>
        <v>0</v>
      </c>
      <c r="O14" s="74">
        <f ca="1">+'MSG Ekipe+poj'!O11</f>
        <v>0</v>
      </c>
      <c r="P14" s="159">
        <f t="shared" si="3"/>
        <v>0</v>
      </c>
      <c r="Q14" s="190">
        <f ca="1">+'MSG Ekipe+poj'!Q11</f>
        <v>0</v>
      </c>
      <c r="R14" s="74">
        <f ca="1">+'MSG Ekipe+poj'!R11</f>
        <v>0</v>
      </c>
      <c r="S14" s="159">
        <f t="shared" si="4"/>
        <v>0</v>
      </c>
      <c r="T14" s="190">
        <f ca="1">+'MSG Ekipe+poj'!T11</f>
        <v>0</v>
      </c>
      <c r="U14" s="74">
        <f ca="1">+'MSG Ekipe+poj'!U11</f>
        <v>0</v>
      </c>
      <c r="V14" s="159">
        <f t="shared" si="5"/>
        <v>0</v>
      </c>
      <c r="W14" s="190">
        <f ca="1">+'MSG Ekipe+poj'!W11</f>
        <v>0</v>
      </c>
      <c r="X14" s="74">
        <f ca="1">+'MSG Ekipe+poj'!X11</f>
        <v>0</v>
      </c>
      <c r="Y14" s="159">
        <f t="shared" si="6"/>
        <v>0</v>
      </c>
      <c r="Z14" s="166">
        <v>97.5</v>
      </c>
      <c r="AA14" s="167">
        <v>0</v>
      </c>
      <c r="AB14" s="168">
        <f t="shared" si="7"/>
        <v>97.5</v>
      </c>
      <c r="AC14" s="97">
        <f t="shared" si="8"/>
        <v>0</v>
      </c>
      <c r="AD14" s="24">
        <f>LARGE((G14,J14,M14,P14,S14,V14),2)</f>
        <v>0</v>
      </c>
      <c r="AE14" s="24">
        <f>LARGE((G14,J14,M14,P14,S14,V14),3)</f>
        <v>0</v>
      </c>
      <c r="AF14" s="24">
        <f>LARGE((G14,J14,M14,P14,S14,V14),4)</f>
        <v>0</v>
      </c>
    </row>
    <row r="15" spans="1:32" ht="15.75" hidden="1" customHeight="1">
      <c r="A15" s="154">
        <v>11</v>
      </c>
      <c r="B15" s="67">
        <f ca="1">'MSG Ekipe+poj'!B15</f>
        <v>0</v>
      </c>
      <c r="C15" s="67">
        <f ca="1">'MSG Ekipe+poj'!C15</f>
        <v>0</v>
      </c>
      <c r="D15" s="99">
        <f ca="1">'MSG Ekipe+poj'!D15</f>
        <v>0</v>
      </c>
      <c r="E15" s="190">
        <f ca="1">+'MSG Ekipe+poj'!E12</f>
        <v>0</v>
      </c>
      <c r="F15" s="74">
        <f ca="1">+'MSG Ekipe+poj'!F12</f>
        <v>0</v>
      </c>
      <c r="G15" s="159">
        <f t="shared" si="0"/>
        <v>0</v>
      </c>
      <c r="H15" s="190">
        <f ca="1">+'MSG Ekipe+poj'!H12</f>
        <v>0</v>
      </c>
      <c r="I15" s="74">
        <f ca="1">+'MSG Ekipe+poj'!I12</f>
        <v>0</v>
      </c>
      <c r="J15" s="159">
        <f t="shared" si="1"/>
        <v>0</v>
      </c>
      <c r="K15" s="190">
        <f ca="1">+'MSG Ekipe+poj'!K12</f>
        <v>0</v>
      </c>
      <c r="L15" s="74">
        <f ca="1">+'MSG Ekipe+poj'!L12</f>
        <v>0</v>
      </c>
      <c r="M15" s="159">
        <f t="shared" si="2"/>
        <v>0</v>
      </c>
      <c r="N15" s="190">
        <f ca="1">+'MSG Ekipe+poj'!N12</f>
        <v>0</v>
      </c>
      <c r="O15" s="74">
        <f ca="1">+'MSG Ekipe+poj'!O12</f>
        <v>0</v>
      </c>
      <c r="P15" s="159">
        <f t="shared" si="3"/>
        <v>0</v>
      </c>
      <c r="Q15" s="190">
        <f ca="1">+'MSG Ekipe+poj'!Q12</f>
        <v>0</v>
      </c>
      <c r="R15" s="74">
        <f ca="1">+'MSG Ekipe+poj'!R12</f>
        <v>0</v>
      </c>
      <c r="S15" s="159">
        <f t="shared" si="4"/>
        <v>0</v>
      </c>
      <c r="T15" s="190">
        <f ca="1">+'MSG Ekipe+poj'!T12</f>
        <v>0</v>
      </c>
      <c r="U15" s="74">
        <f ca="1">+'MSG Ekipe+poj'!U12</f>
        <v>0</v>
      </c>
      <c r="V15" s="159">
        <f t="shared" si="5"/>
        <v>0</v>
      </c>
      <c r="W15" s="190">
        <f ca="1">+'MSG Ekipe+poj'!W12</f>
        <v>0</v>
      </c>
      <c r="X15" s="74">
        <f ca="1">+'MSG Ekipe+poj'!X12</f>
        <v>0</v>
      </c>
      <c r="Y15" s="159">
        <f t="shared" si="6"/>
        <v>0</v>
      </c>
      <c r="Z15" s="166">
        <v>95.6</v>
      </c>
      <c r="AA15" s="167">
        <v>0</v>
      </c>
      <c r="AB15" s="168">
        <f t="shared" si="7"/>
        <v>95.6</v>
      </c>
      <c r="AC15" s="97">
        <f t="shared" si="8"/>
        <v>0</v>
      </c>
      <c r="AD15" s="24">
        <f>LARGE((G15,J15,M15,P15,S15,V15),2)</f>
        <v>0</v>
      </c>
      <c r="AE15" s="24">
        <f>LARGE((G15,J15,M15,P15,S15,V15),3)</f>
        <v>0</v>
      </c>
      <c r="AF15" s="24">
        <f>LARGE((G15,J15,M15,P15,S15,V15),4)</f>
        <v>0</v>
      </c>
    </row>
    <row r="16" spans="1:32" ht="15.75" hidden="1" customHeight="1">
      <c r="A16" s="154">
        <v>12</v>
      </c>
      <c r="B16" s="67">
        <f ca="1">'MSG Ekipe+poj'!B16</f>
        <v>0</v>
      </c>
      <c r="C16" s="67">
        <f ca="1">'MSG Ekipe+poj'!C16</f>
        <v>0</v>
      </c>
      <c r="D16" s="99">
        <f ca="1">'MSG Ekipe+poj'!D16</f>
        <v>0</v>
      </c>
      <c r="E16" s="190">
        <f ca="1">+'MSG Ekipe+poj'!E13</f>
        <v>0</v>
      </c>
      <c r="F16" s="74">
        <f ca="1">+'MSG Ekipe+poj'!F13</f>
        <v>0</v>
      </c>
      <c r="G16" s="159">
        <f t="shared" si="0"/>
        <v>0</v>
      </c>
      <c r="H16" s="190">
        <f ca="1">+'MSG Ekipe+poj'!H13</f>
        <v>0</v>
      </c>
      <c r="I16" s="74">
        <f ca="1">+'MSG Ekipe+poj'!I13</f>
        <v>0</v>
      </c>
      <c r="J16" s="159">
        <f t="shared" si="1"/>
        <v>0</v>
      </c>
      <c r="K16" s="190">
        <f ca="1">+'MSG Ekipe+poj'!K13</f>
        <v>0</v>
      </c>
      <c r="L16" s="74">
        <f ca="1">+'MSG Ekipe+poj'!L13</f>
        <v>0</v>
      </c>
      <c r="M16" s="159">
        <f t="shared" si="2"/>
        <v>0</v>
      </c>
      <c r="N16" s="190">
        <f ca="1">+'MSG Ekipe+poj'!N13</f>
        <v>0</v>
      </c>
      <c r="O16" s="74">
        <f ca="1">+'MSG Ekipe+poj'!O13</f>
        <v>0</v>
      </c>
      <c r="P16" s="159">
        <f t="shared" si="3"/>
        <v>0</v>
      </c>
      <c r="Q16" s="190">
        <f ca="1">+'MSG Ekipe+poj'!Q13</f>
        <v>0</v>
      </c>
      <c r="R16" s="74">
        <f ca="1">+'MSG Ekipe+poj'!R13</f>
        <v>0</v>
      </c>
      <c r="S16" s="159">
        <f t="shared" si="4"/>
        <v>0</v>
      </c>
      <c r="T16" s="190">
        <f ca="1">+'MSG Ekipe+poj'!T13</f>
        <v>0</v>
      </c>
      <c r="U16" s="74">
        <f ca="1">+'MSG Ekipe+poj'!U13</f>
        <v>0</v>
      </c>
      <c r="V16" s="159">
        <f t="shared" si="5"/>
        <v>0</v>
      </c>
      <c r="W16" s="190">
        <f ca="1">+'MSG Ekipe+poj'!W13</f>
        <v>0</v>
      </c>
      <c r="X16" s="74">
        <f ca="1">+'MSG Ekipe+poj'!X13</f>
        <v>0</v>
      </c>
      <c r="Y16" s="159">
        <f t="shared" si="6"/>
        <v>0</v>
      </c>
      <c r="Z16" s="166">
        <v>93.9</v>
      </c>
      <c r="AA16" s="167">
        <v>0</v>
      </c>
      <c r="AB16" s="168">
        <f t="shared" si="7"/>
        <v>93.9</v>
      </c>
      <c r="AC16" s="97">
        <f t="shared" si="8"/>
        <v>0</v>
      </c>
      <c r="AD16" s="24">
        <f>LARGE((G16,J16,M16,P16,S16,V16),2)</f>
        <v>0</v>
      </c>
      <c r="AE16" s="24">
        <f>LARGE((G16,J16,M16,P16,S16,V16),3)</f>
        <v>0</v>
      </c>
      <c r="AF16" s="24">
        <f>LARGE((G16,J16,M16,P16,S16,V16),4)</f>
        <v>0</v>
      </c>
    </row>
    <row r="18" spans="1:32" ht="16.5" thickBot="1">
      <c r="A18" s="79"/>
      <c r="B18" s="82" t="s">
        <v>196</v>
      </c>
      <c r="C18" s="79"/>
      <c r="D18" s="80"/>
      <c r="E18" s="79"/>
      <c r="F18" s="79"/>
      <c r="G18" s="81"/>
      <c r="H18" s="79"/>
      <c r="I18" s="79"/>
      <c r="J18" s="81"/>
      <c r="K18" s="79"/>
      <c r="L18" s="79"/>
      <c r="M18" s="81"/>
      <c r="N18" s="79"/>
      <c r="O18" s="79"/>
      <c r="P18" s="81"/>
      <c r="Q18" s="79"/>
      <c r="R18" s="79"/>
      <c r="S18" s="81"/>
      <c r="T18" s="79"/>
      <c r="U18" s="79"/>
      <c r="V18" s="81"/>
      <c r="W18" s="81"/>
      <c r="X18" s="81"/>
      <c r="Y18" s="49"/>
      <c r="Z18" s="49"/>
      <c r="AA18" s="49"/>
      <c r="AB18" s="49"/>
    </row>
    <row r="19" spans="1:32" ht="24.75" customHeight="1">
      <c r="A19" s="146"/>
      <c r="B19" s="145" t="s">
        <v>21</v>
      </c>
      <c r="C19" s="145" t="s">
        <v>17</v>
      </c>
      <c r="D19" s="266" t="s">
        <v>47</v>
      </c>
      <c r="E19" s="263"/>
      <c r="F19" s="264"/>
      <c r="G19" s="265"/>
      <c r="H19" s="263"/>
      <c r="I19" s="264"/>
      <c r="J19" s="265"/>
      <c r="K19" s="263"/>
      <c r="L19" s="264"/>
      <c r="M19" s="265"/>
      <c r="N19" s="263"/>
      <c r="O19" s="264"/>
      <c r="P19" s="265"/>
      <c r="Q19" s="263"/>
      <c r="R19" s="264"/>
      <c r="S19" s="265"/>
      <c r="T19" s="263"/>
      <c r="U19" s="264"/>
      <c r="V19" s="265"/>
      <c r="W19" s="260" t="s">
        <v>167</v>
      </c>
      <c r="X19" s="261"/>
      <c r="Y19" s="262"/>
      <c r="Z19" s="268" t="s">
        <v>48</v>
      </c>
      <c r="AA19" s="270" t="s">
        <v>52</v>
      </c>
      <c r="AB19" s="272" t="s">
        <v>49</v>
      </c>
      <c r="AC19" s="95" t="s">
        <v>10</v>
      </c>
      <c r="AD19" s="31"/>
      <c r="AE19" s="31"/>
      <c r="AF19" s="32"/>
    </row>
    <row r="20" spans="1:32" ht="15">
      <c r="A20" s="150"/>
      <c r="B20" s="151"/>
      <c r="C20" s="152"/>
      <c r="D20" s="267"/>
      <c r="E20" s="153" t="s">
        <v>29</v>
      </c>
      <c r="F20" s="155" t="s">
        <v>30</v>
      </c>
      <c r="G20" s="156" t="s">
        <v>31</v>
      </c>
      <c r="H20" s="153" t="s">
        <v>29</v>
      </c>
      <c r="I20" s="155" t="s">
        <v>30</v>
      </c>
      <c r="J20" s="157" t="s">
        <v>31</v>
      </c>
      <c r="K20" s="153" t="s">
        <v>29</v>
      </c>
      <c r="L20" s="155" t="s">
        <v>30</v>
      </c>
      <c r="M20" s="157" t="s">
        <v>31</v>
      </c>
      <c r="N20" s="153" t="s">
        <v>29</v>
      </c>
      <c r="O20" s="155" t="s">
        <v>30</v>
      </c>
      <c r="P20" s="157" t="s">
        <v>31</v>
      </c>
      <c r="Q20" s="153" t="s">
        <v>29</v>
      </c>
      <c r="R20" s="155" t="s">
        <v>30</v>
      </c>
      <c r="S20" s="157" t="s">
        <v>31</v>
      </c>
      <c r="T20" s="153" t="s">
        <v>29</v>
      </c>
      <c r="U20" s="155" t="s">
        <v>30</v>
      </c>
      <c r="V20" s="157" t="s">
        <v>31</v>
      </c>
      <c r="W20" s="153" t="s">
        <v>29</v>
      </c>
      <c r="X20" s="155" t="s">
        <v>30</v>
      </c>
      <c r="Y20" s="157" t="s">
        <v>31</v>
      </c>
      <c r="Z20" s="269"/>
      <c r="AA20" s="271"/>
      <c r="AB20" s="273"/>
      <c r="AC20" s="96" t="s">
        <v>6</v>
      </c>
      <c r="AD20" s="34" t="s">
        <v>7</v>
      </c>
      <c r="AE20" s="34" t="s">
        <v>8</v>
      </c>
      <c r="AF20" s="35" t="s">
        <v>9</v>
      </c>
    </row>
    <row r="21" spans="1:32" ht="15.75" customHeight="1">
      <c r="A21" s="154">
        <v>1</v>
      </c>
      <c r="B21" s="67" t="str">
        <f ca="1">'MSG Ekipe+poj'!B118</f>
        <v>Mijić Mateo</v>
      </c>
      <c r="C21" s="67" t="str">
        <f ca="1">'MSG Ekipe+poj'!C118</f>
        <v>GK Marjan</v>
      </c>
      <c r="D21" s="67" t="str">
        <f ca="1">'MSG Ekipe+poj'!D118</f>
        <v>1998.</v>
      </c>
      <c r="E21" s="247">
        <f ca="1">'MSG Ekipe+poj'!E118</f>
        <v>10</v>
      </c>
      <c r="F21" s="247">
        <f ca="1">'MSG Ekipe+poj'!F118</f>
        <v>9.4</v>
      </c>
      <c r="G21" s="159">
        <f ca="1">+E21+F21</f>
        <v>19.399999999999999</v>
      </c>
      <c r="H21" s="247">
        <f ca="1">'MSG Ekipe+poj'!H118</f>
        <v>9</v>
      </c>
      <c r="I21" s="247">
        <f ca="1">'MSG Ekipe+poj'!I118</f>
        <v>7.8</v>
      </c>
      <c r="J21" s="159">
        <f ca="1">+H21+I21</f>
        <v>16.8</v>
      </c>
      <c r="K21" s="247">
        <f ca="1">'MSG Ekipe+poj'!K118</f>
        <v>8</v>
      </c>
      <c r="L21" s="247">
        <f ca="1">'MSG Ekipe+poj'!L118</f>
        <v>8.3000000000000007</v>
      </c>
      <c r="M21" s="159">
        <f ca="1">+K21+L21</f>
        <v>16.3</v>
      </c>
      <c r="N21" s="247">
        <f ca="1">'MSG Ekipe+poj'!N118</f>
        <v>10</v>
      </c>
      <c r="O21" s="247">
        <f ca="1">'MSG Ekipe+poj'!O118</f>
        <v>9.5</v>
      </c>
      <c r="P21" s="159">
        <f ca="1">+N21+O21</f>
        <v>19.5</v>
      </c>
      <c r="Q21" s="247">
        <f ca="1">'MSG Ekipe+poj'!Q118</f>
        <v>7</v>
      </c>
      <c r="R21" s="247">
        <f ca="1">'MSG Ekipe+poj'!R118</f>
        <v>8</v>
      </c>
      <c r="S21" s="159">
        <f ca="1">+Q21+R21</f>
        <v>15</v>
      </c>
      <c r="T21" s="247">
        <f ca="1">'MSG Ekipe+poj'!T118</f>
        <v>8</v>
      </c>
      <c r="U21" s="247">
        <f ca="1">'MSG Ekipe+poj'!U118</f>
        <v>7.2</v>
      </c>
      <c r="V21" s="159">
        <f ca="1">+T21+U21</f>
        <v>15.2</v>
      </c>
      <c r="W21" s="247">
        <f ca="1">'MSG Ekipe+poj'!W118</f>
        <v>52</v>
      </c>
      <c r="X21" s="247">
        <f ca="1">'MSG Ekipe+poj'!X118</f>
        <v>50.2</v>
      </c>
      <c r="Y21" s="159">
        <f>+W21+X21</f>
        <v>102.2</v>
      </c>
      <c r="Z21" s="172">
        <v>113.7</v>
      </c>
      <c r="AA21" s="173">
        <v>114.65</v>
      </c>
      <c r="AB21" s="174">
        <f>SUM(Y21:AA21)-MIN(Y21:AA21)</f>
        <v>228.35000000000002</v>
      </c>
      <c r="AC21" s="97">
        <f>MAX(G21,J21,M21,P21,S21,V21)</f>
        <v>19.5</v>
      </c>
      <c r="AD21" s="24">
        <f>LARGE((G21,J21,M21,P21,S21,V21),2)</f>
        <v>19.399999999999999</v>
      </c>
      <c r="AE21" s="24">
        <f>LARGE((G21,J21,M21,P21,S21,V21),3)</f>
        <v>16.8</v>
      </c>
      <c r="AF21" s="24">
        <f>LARGE((G21,J21,M21,P21,S21,V21),4)</f>
        <v>16.3</v>
      </c>
    </row>
    <row r="22" spans="1:32" ht="15.75" customHeight="1">
      <c r="A22" s="154">
        <v>2</v>
      </c>
      <c r="B22" s="67" t="str">
        <f ca="1">'MSG Ekipe+poj'!B119</f>
        <v>Škugor Tin</v>
      </c>
      <c r="C22" s="67" t="str">
        <f ca="1">'MSG Ekipe+poj'!C119</f>
        <v>GK Dišpet</v>
      </c>
      <c r="D22" s="67" t="str">
        <f ca="1">'MSG Ekipe+poj'!D119</f>
        <v>1999.</v>
      </c>
      <c r="E22" s="247">
        <f ca="1">'MSG Ekipe+poj'!E119</f>
        <v>8</v>
      </c>
      <c r="F22" s="247">
        <f ca="1">'MSG Ekipe+poj'!F119</f>
        <v>8.5</v>
      </c>
      <c r="G22" s="159">
        <f ca="1">+E22+F22</f>
        <v>16.5</v>
      </c>
      <c r="H22" s="247">
        <f ca="1">'MSG Ekipe+poj'!H119</f>
        <v>8</v>
      </c>
      <c r="I22" s="247">
        <f ca="1">'MSG Ekipe+poj'!I119</f>
        <v>8.1999999999999993</v>
      </c>
      <c r="J22" s="159">
        <f ca="1">+H22+I22</f>
        <v>16.2</v>
      </c>
      <c r="K22" s="247">
        <f ca="1">'MSG Ekipe+poj'!K119</f>
        <v>9</v>
      </c>
      <c r="L22" s="247">
        <f ca="1">'MSG Ekipe+poj'!L119</f>
        <v>8.1999999999999993</v>
      </c>
      <c r="M22" s="159">
        <f ca="1">+K22+L22</f>
        <v>17.2</v>
      </c>
      <c r="N22" s="247">
        <f ca="1">'MSG Ekipe+poj'!N119</f>
        <v>10</v>
      </c>
      <c r="O22" s="247">
        <f ca="1">'MSG Ekipe+poj'!O119</f>
        <v>9.1999999999999993</v>
      </c>
      <c r="P22" s="159">
        <f ca="1">+N22+O22</f>
        <v>19.2</v>
      </c>
      <c r="Q22" s="247">
        <f ca="1">'MSG Ekipe+poj'!Q119</f>
        <v>7</v>
      </c>
      <c r="R22" s="247">
        <f ca="1">'MSG Ekipe+poj'!R119</f>
        <v>7.5</v>
      </c>
      <c r="S22" s="159">
        <f ca="1">+Q22+R22</f>
        <v>14.5</v>
      </c>
      <c r="T22" s="247">
        <f ca="1">'MSG Ekipe+poj'!T119</f>
        <v>5</v>
      </c>
      <c r="U22" s="247">
        <f ca="1">'MSG Ekipe+poj'!U119</f>
        <v>7.2</v>
      </c>
      <c r="V22" s="159">
        <f ca="1">+T22+U22</f>
        <v>12.2</v>
      </c>
      <c r="W22" s="247">
        <f ca="1">'MSG Ekipe+poj'!W119</f>
        <v>47</v>
      </c>
      <c r="X22" s="247">
        <f ca="1">'MSG Ekipe+poj'!X119</f>
        <v>48.8</v>
      </c>
      <c r="Y22" s="159">
        <f>+W22+X22</f>
        <v>95.8</v>
      </c>
      <c r="Z22" s="166">
        <v>102.8</v>
      </c>
      <c r="AA22" s="167">
        <v>103.7</v>
      </c>
      <c r="AB22" s="168">
        <f>SUM(Y22:AA22)-MIN(Y22:AA22)</f>
        <v>206.5</v>
      </c>
      <c r="AC22" s="97">
        <f>MAX(G22,J22,M22,P22,S22,V22)</f>
        <v>19.2</v>
      </c>
      <c r="AD22" s="24">
        <f>LARGE((G22,J22,M22,P22,S22,V22),2)</f>
        <v>17.2</v>
      </c>
      <c r="AE22" s="24">
        <f>LARGE((G22,J22,M22,P22,S22,V22),3)</f>
        <v>16.5</v>
      </c>
      <c r="AF22" s="24">
        <f>LARGE((G22,J22,M22,P22,S22,V22),4)</f>
        <v>16.2</v>
      </c>
    </row>
    <row r="23" spans="1:32" ht="15.75" hidden="1" customHeight="1">
      <c r="A23" s="154">
        <v>3</v>
      </c>
      <c r="B23" s="67">
        <f ca="1">+'MSG Ekipe+poj'!B82</f>
        <v>0</v>
      </c>
      <c r="C23" s="67" t="e">
        <f ca="1">+'MSG Ekipe+poj'!#REF!</f>
        <v>#REF!</v>
      </c>
      <c r="D23" s="221">
        <f ca="1">+'MSG Ekipe+poj'!D82</f>
        <v>0</v>
      </c>
      <c r="E23" s="217">
        <f ca="1">+'MSG Ekipe+poj'!E82</f>
        <v>0</v>
      </c>
      <c r="F23" s="214">
        <f ca="1">+'MSG Ekipe+poj'!F82</f>
        <v>0</v>
      </c>
      <c r="G23" s="159">
        <f ca="1">+E23+F23</f>
        <v>0</v>
      </c>
      <c r="H23" s="190">
        <f ca="1">+'MSG Ekipe+poj'!H82</f>
        <v>0</v>
      </c>
      <c r="I23" s="74">
        <f ca="1">+'MSG Ekipe+poj'!I82</f>
        <v>0</v>
      </c>
      <c r="J23" s="159">
        <f ca="1">+H23+I23</f>
        <v>0</v>
      </c>
      <c r="K23" s="190">
        <f ca="1">+'MSG Ekipe+poj'!K82</f>
        <v>0</v>
      </c>
      <c r="L23" s="74">
        <f ca="1">+'MSG Ekipe+poj'!L82</f>
        <v>0</v>
      </c>
      <c r="M23" s="159">
        <f ca="1">+K23+L23</f>
        <v>0</v>
      </c>
      <c r="N23" s="190">
        <f ca="1">+'MSG Ekipe+poj'!N82</f>
        <v>0</v>
      </c>
      <c r="O23" s="74">
        <f ca="1">+'MSG Ekipe+poj'!O82</f>
        <v>0</v>
      </c>
      <c r="P23" s="159">
        <f ca="1">+N23+O23</f>
        <v>0</v>
      </c>
      <c r="Q23" s="190">
        <f ca="1">+'MSG Ekipe+poj'!Q82</f>
        <v>0</v>
      </c>
      <c r="R23" s="74">
        <f ca="1">+'MSG Ekipe+poj'!R82</f>
        <v>0</v>
      </c>
      <c r="S23" s="159">
        <f ca="1">+Q23+R23</f>
        <v>0</v>
      </c>
      <c r="T23" s="190">
        <f ca="1">+'MSG Ekipe+poj'!T82</f>
        <v>0</v>
      </c>
      <c r="U23" s="74">
        <f ca="1">+'MSG Ekipe+poj'!U82</f>
        <v>0</v>
      </c>
      <c r="V23" s="159">
        <f ca="1">+T23+U23</f>
        <v>0</v>
      </c>
      <c r="W23" s="190">
        <f ca="1">+'MSG Ekipe+poj'!I82</f>
        <v>0</v>
      </c>
      <c r="X23" s="74">
        <f ca="1">+'MSG Ekipe+poj'!J82</f>
        <v>0</v>
      </c>
      <c r="Y23" s="159">
        <f>+W23+X23</f>
        <v>0</v>
      </c>
      <c r="Z23" s="166"/>
      <c r="AA23" s="167"/>
      <c r="AB23" s="168">
        <v>0</v>
      </c>
      <c r="AC23" s="97">
        <f>MAX(G23,J23,M23,P23,S23,V23)</f>
        <v>0</v>
      </c>
      <c r="AD23" s="24">
        <f>LARGE((G23,J23,M23,P23,S23,V23),2)</f>
        <v>0</v>
      </c>
      <c r="AE23" s="24">
        <f>LARGE((G23,J23,M23,P23,S23,V23),3)</f>
        <v>0</v>
      </c>
      <c r="AF23" s="24">
        <f>LARGE((G23,J23,M23,P23,S23,V23),4)</f>
        <v>0</v>
      </c>
    </row>
    <row r="26" spans="1:32" ht="16.5" thickBot="1">
      <c r="A26" s="79"/>
      <c r="B26" s="82" t="str">
        <f ca="1">'MSG Ekipe+poj'!B67</f>
        <v>C mlađi kadeti - pojedinačno</v>
      </c>
      <c r="C26" s="79"/>
      <c r="D26" s="80"/>
      <c r="E26" s="79"/>
      <c r="F26" s="79"/>
      <c r="G26" s="81"/>
      <c r="H26" s="79"/>
      <c r="I26" s="79"/>
      <c r="J26" s="81"/>
      <c r="K26" s="79"/>
      <c r="L26" s="79"/>
      <c r="M26" s="81"/>
      <c r="N26" s="79"/>
      <c r="O26" s="79"/>
      <c r="P26" s="81"/>
      <c r="Q26" s="79"/>
      <c r="R26" s="79"/>
      <c r="S26" s="81"/>
      <c r="T26" s="79"/>
      <c r="U26" s="79"/>
      <c r="V26" s="81"/>
      <c r="W26" s="81"/>
      <c r="X26" s="81"/>
      <c r="Y26" s="49"/>
      <c r="Z26" s="49"/>
      <c r="AA26" s="49"/>
      <c r="AB26" s="49"/>
    </row>
    <row r="27" spans="1:32" ht="26.25" customHeight="1">
      <c r="A27" s="146"/>
      <c r="B27" s="145" t="s">
        <v>21</v>
      </c>
      <c r="C27" s="145" t="s">
        <v>17</v>
      </c>
      <c r="D27" s="266" t="s">
        <v>47</v>
      </c>
      <c r="E27" s="263"/>
      <c r="F27" s="264"/>
      <c r="G27" s="265"/>
      <c r="H27" s="263"/>
      <c r="I27" s="264"/>
      <c r="J27" s="265"/>
      <c r="K27" s="263"/>
      <c r="L27" s="264"/>
      <c r="M27" s="265"/>
      <c r="N27" s="263"/>
      <c r="O27" s="264"/>
      <c r="P27" s="265"/>
      <c r="Q27" s="263"/>
      <c r="R27" s="264"/>
      <c r="S27" s="265"/>
      <c r="T27" s="263"/>
      <c r="U27" s="264"/>
      <c r="V27" s="265"/>
      <c r="W27" s="260" t="s">
        <v>167</v>
      </c>
      <c r="X27" s="261"/>
      <c r="Y27" s="262"/>
      <c r="Z27" s="268" t="s">
        <v>48</v>
      </c>
      <c r="AA27" s="270" t="s">
        <v>52</v>
      </c>
      <c r="AB27" s="272" t="s">
        <v>49</v>
      </c>
      <c r="AC27" s="95" t="s">
        <v>10</v>
      </c>
      <c r="AD27" s="31"/>
      <c r="AE27" s="31"/>
      <c r="AF27" s="32"/>
    </row>
    <row r="28" spans="1:32" ht="15">
      <c r="A28" s="150"/>
      <c r="B28" s="151"/>
      <c r="C28" s="152"/>
      <c r="D28" s="267"/>
      <c r="E28" s="153" t="s">
        <v>29</v>
      </c>
      <c r="F28" s="155" t="s">
        <v>30</v>
      </c>
      <c r="G28" s="156" t="s">
        <v>31</v>
      </c>
      <c r="H28" s="153" t="s">
        <v>29</v>
      </c>
      <c r="I28" s="155" t="s">
        <v>30</v>
      </c>
      <c r="J28" s="157" t="s">
        <v>31</v>
      </c>
      <c r="K28" s="153" t="s">
        <v>29</v>
      </c>
      <c r="L28" s="155" t="s">
        <v>30</v>
      </c>
      <c r="M28" s="157" t="s">
        <v>31</v>
      </c>
      <c r="N28" s="153" t="s">
        <v>29</v>
      </c>
      <c r="O28" s="155" t="s">
        <v>30</v>
      </c>
      <c r="P28" s="157" t="s">
        <v>31</v>
      </c>
      <c r="Q28" s="153" t="s">
        <v>29</v>
      </c>
      <c r="R28" s="155" t="s">
        <v>30</v>
      </c>
      <c r="S28" s="157" t="s">
        <v>31</v>
      </c>
      <c r="T28" s="153" t="s">
        <v>29</v>
      </c>
      <c r="U28" s="155" t="s">
        <v>30</v>
      </c>
      <c r="V28" s="157" t="s">
        <v>31</v>
      </c>
      <c r="W28" s="153" t="s">
        <v>29</v>
      </c>
      <c r="X28" s="155" t="s">
        <v>30</v>
      </c>
      <c r="Y28" s="157" t="s">
        <v>31</v>
      </c>
      <c r="Z28" s="269"/>
      <c r="AA28" s="271"/>
      <c r="AB28" s="273"/>
      <c r="AC28" s="96" t="s">
        <v>6</v>
      </c>
      <c r="AD28" s="34" t="s">
        <v>7</v>
      </c>
      <c r="AE28" s="34" t="s">
        <v>8</v>
      </c>
      <c r="AF28" s="35" t="s">
        <v>9</v>
      </c>
    </row>
    <row r="29" spans="1:32" ht="15.75">
      <c r="A29" s="154">
        <v>1</v>
      </c>
      <c r="B29" s="67" t="str">
        <f ca="1">'MSG Ekipe+poj'!B50</f>
        <v>Baturina Martin</v>
      </c>
      <c r="C29" s="239" t="str">
        <f ca="1">'MSG Ekipe+poj'!C50</f>
        <v>GK Marjan</v>
      </c>
      <c r="D29" s="67" t="str">
        <f ca="1">'MSG Ekipe+poj'!D50</f>
        <v>2003.</v>
      </c>
      <c r="E29" s="247">
        <f ca="1">'MSG Ekipe+poj'!E50</f>
        <v>10</v>
      </c>
      <c r="F29" s="247">
        <f ca="1">'MSG Ekipe+poj'!F50</f>
        <v>9.6</v>
      </c>
      <c r="G29" s="159">
        <f t="shared" ref="G29:G40" si="9">+E29+F29</f>
        <v>19.600000000000001</v>
      </c>
      <c r="H29" s="247">
        <f ca="1">'MSG Ekipe+poj'!H50</f>
        <v>10</v>
      </c>
      <c r="I29" s="247">
        <f ca="1">'MSG Ekipe+poj'!I50</f>
        <v>8</v>
      </c>
      <c r="J29" s="159">
        <f t="shared" ref="J29:J40" si="10">+H29+I29</f>
        <v>18</v>
      </c>
      <c r="K29" s="247">
        <f ca="1">'MSG Ekipe+poj'!K50</f>
        <v>10</v>
      </c>
      <c r="L29" s="247">
        <f ca="1">'MSG Ekipe+poj'!L50</f>
        <v>8.9</v>
      </c>
      <c r="M29" s="159">
        <f t="shared" ref="M29:M40" si="11">+K29+L29</f>
        <v>18.899999999999999</v>
      </c>
      <c r="N29" s="247">
        <f ca="1">'MSG Ekipe+poj'!N50</f>
        <v>10</v>
      </c>
      <c r="O29" s="247">
        <f ca="1">'MSG Ekipe+poj'!O50</f>
        <v>9.8000000000000007</v>
      </c>
      <c r="P29" s="159">
        <f t="shared" ref="P29:P40" si="12">+N29+O29</f>
        <v>19.8</v>
      </c>
      <c r="Q29" s="247">
        <f ca="1">'MSG Ekipe+poj'!Q50</f>
        <v>10</v>
      </c>
      <c r="R29" s="247">
        <f ca="1">'MSG Ekipe+poj'!R50</f>
        <v>9.3000000000000007</v>
      </c>
      <c r="S29" s="159">
        <f t="shared" ref="S29:S40" si="13">+Q29+R29</f>
        <v>19.3</v>
      </c>
      <c r="T29" s="247">
        <f ca="1">'MSG Ekipe+poj'!T50</f>
        <v>10</v>
      </c>
      <c r="U29" s="247">
        <f ca="1">'MSG Ekipe+poj'!U50</f>
        <v>8.9</v>
      </c>
      <c r="V29" s="159">
        <f t="shared" ref="V29:V40" si="14">+T29+U29</f>
        <v>18.899999999999999</v>
      </c>
      <c r="W29" s="92">
        <f t="shared" ref="W29:W40" si="15">E29+H29+K29+N29+Q29+T29</f>
        <v>60</v>
      </c>
      <c r="X29" s="92">
        <f t="shared" ref="X29:X40" si="16">F29+I29+L29+O29+R29+U29</f>
        <v>54.499999999999993</v>
      </c>
      <c r="Y29" s="159">
        <f t="shared" ref="Y29:Y40" si="17">+W29+X29</f>
        <v>114.5</v>
      </c>
      <c r="Z29" s="172">
        <v>117.9</v>
      </c>
      <c r="AA29" s="173">
        <v>117.8</v>
      </c>
      <c r="AB29" s="174">
        <f t="shared" ref="AB29:AB51" si="18">SUM(Y29:AA29)-MIN(Y29:AA29)</f>
        <v>235.7</v>
      </c>
      <c r="AC29" s="97">
        <f>MAX(G29,J29,M29,P29,S29,V29)</f>
        <v>19.8</v>
      </c>
      <c r="AD29" s="24">
        <f>LARGE((G29,J29,M29,P29,S29,V29),2)</f>
        <v>19.600000000000001</v>
      </c>
      <c r="AE29" s="24">
        <f>LARGE((G29,J29,M29,P29,S29,V29),3)</f>
        <v>19.3</v>
      </c>
      <c r="AF29" s="24">
        <f>LARGE((G29,J29,M29,P29,S29,V29),4)</f>
        <v>18.899999999999999</v>
      </c>
    </row>
    <row r="30" spans="1:32" ht="15.75">
      <c r="A30" s="154">
        <v>2</v>
      </c>
      <c r="B30" s="67" t="str">
        <f ca="1">'MSG Ekipe+poj'!B51</f>
        <v>Pavičić Luka Petar</v>
      </c>
      <c r="C30" s="239" t="str">
        <f ca="1">'MSG Ekipe+poj'!C51</f>
        <v>GK Marjan</v>
      </c>
      <c r="D30" s="67" t="str">
        <f ca="1">'MSG Ekipe+poj'!D51</f>
        <v>2003.</v>
      </c>
      <c r="E30" s="247">
        <f ca="1">'MSG Ekipe+poj'!E51</f>
        <v>10</v>
      </c>
      <c r="F30" s="247">
        <f ca="1">'MSG Ekipe+poj'!F51</f>
        <v>9.4</v>
      </c>
      <c r="G30" s="159">
        <f t="shared" si="9"/>
        <v>19.399999999999999</v>
      </c>
      <c r="H30" s="247">
        <f ca="1">'MSG Ekipe+poj'!H51</f>
        <v>10</v>
      </c>
      <c r="I30" s="247">
        <f ca="1">'MSG Ekipe+poj'!I51</f>
        <v>7.6</v>
      </c>
      <c r="J30" s="159">
        <f t="shared" si="10"/>
        <v>17.600000000000001</v>
      </c>
      <c r="K30" s="247">
        <f ca="1">'MSG Ekipe+poj'!K51</f>
        <v>10</v>
      </c>
      <c r="L30" s="247">
        <f ca="1">'MSG Ekipe+poj'!L51</f>
        <v>8.8000000000000007</v>
      </c>
      <c r="M30" s="159">
        <f t="shared" si="11"/>
        <v>18.8</v>
      </c>
      <c r="N30" s="247">
        <f ca="1">'MSG Ekipe+poj'!N51</f>
        <v>10</v>
      </c>
      <c r="O30" s="247">
        <f ca="1">'MSG Ekipe+poj'!O51</f>
        <v>9.8000000000000007</v>
      </c>
      <c r="P30" s="159">
        <f t="shared" si="12"/>
        <v>19.8</v>
      </c>
      <c r="Q30" s="247">
        <f ca="1">'MSG Ekipe+poj'!Q51</f>
        <v>10</v>
      </c>
      <c r="R30" s="247">
        <f ca="1">'MSG Ekipe+poj'!R51</f>
        <v>9.5</v>
      </c>
      <c r="S30" s="159">
        <f t="shared" si="13"/>
        <v>19.5</v>
      </c>
      <c r="T30" s="247">
        <f ca="1">'MSG Ekipe+poj'!T51</f>
        <v>10</v>
      </c>
      <c r="U30" s="247">
        <f ca="1">'MSG Ekipe+poj'!U51</f>
        <v>8.6999999999999993</v>
      </c>
      <c r="V30" s="159">
        <f t="shared" si="14"/>
        <v>18.7</v>
      </c>
      <c r="W30" s="92">
        <f t="shared" si="15"/>
        <v>60</v>
      </c>
      <c r="X30" s="92">
        <f t="shared" si="16"/>
        <v>53.8</v>
      </c>
      <c r="Y30" s="159">
        <f t="shared" si="17"/>
        <v>113.8</v>
      </c>
      <c r="Z30" s="166">
        <v>114.6</v>
      </c>
      <c r="AA30" s="167">
        <v>117</v>
      </c>
      <c r="AB30" s="168">
        <f t="shared" si="18"/>
        <v>231.59999999999997</v>
      </c>
      <c r="AC30" s="97">
        <f>MAX(G30,J30,M30,P30,S30,V30)</f>
        <v>19.8</v>
      </c>
      <c r="AD30" s="24">
        <f>LARGE((G30,J30,M30,P30,S30,V30),2)</f>
        <v>19.5</v>
      </c>
      <c r="AE30" s="24">
        <f>LARGE((G30,J30,M30,P30,S30,V30),3)</f>
        <v>19.399999999999999</v>
      </c>
      <c r="AF30" s="24">
        <f>LARGE((G30,J30,M30,P30,S30,V30),4)</f>
        <v>18.8</v>
      </c>
    </row>
    <row r="31" spans="1:32" ht="15.75">
      <c r="A31" s="154">
        <v>3</v>
      </c>
      <c r="B31" s="67" t="str">
        <f ca="1">'MSG Ekipe+poj'!B75</f>
        <v>Erceg Matej</v>
      </c>
      <c r="C31" s="239" t="str">
        <f ca="1">'MSG Ekipe+poj'!C75</f>
        <v>GK Dišpet</v>
      </c>
      <c r="D31" s="67" t="str">
        <f ca="1">'MSG Ekipe+poj'!D75</f>
        <v>2003.</v>
      </c>
      <c r="E31" s="247">
        <f ca="1">'MSG Ekipe+poj'!E75</f>
        <v>10</v>
      </c>
      <c r="F31" s="247">
        <f ca="1">'MSG Ekipe+poj'!F75</f>
        <v>9.3000000000000007</v>
      </c>
      <c r="G31" s="159">
        <f t="shared" si="9"/>
        <v>19.3</v>
      </c>
      <c r="H31" s="247">
        <f ca="1">'MSG Ekipe+poj'!H75</f>
        <v>10</v>
      </c>
      <c r="I31" s="247">
        <f ca="1">'MSG Ekipe+poj'!I75</f>
        <v>8.3000000000000007</v>
      </c>
      <c r="J31" s="159">
        <f t="shared" si="10"/>
        <v>18.3</v>
      </c>
      <c r="K31" s="247">
        <f ca="1">'MSG Ekipe+poj'!K75</f>
        <v>10</v>
      </c>
      <c r="L31" s="247">
        <f ca="1">'MSG Ekipe+poj'!L75</f>
        <v>8.1</v>
      </c>
      <c r="M31" s="159">
        <f t="shared" si="11"/>
        <v>18.100000000000001</v>
      </c>
      <c r="N31" s="247">
        <f ca="1">'MSG Ekipe+poj'!N75</f>
        <v>10</v>
      </c>
      <c r="O31" s="247">
        <f ca="1">'MSG Ekipe+poj'!O75</f>
        <v>8</v>
      </c>
      <c r="P31" s="159">
        <f t="shared" si="12"/>
        <v>18</v>
      </c>
      <c r="Q31" s="247">
        <f ca="1">'MSG Ekipe+poj'!Q75</f>
        <v>10</v>
      </c>
      <c r="R31" s="247">
        <f ca="1">'MSG Ekipe+poj'!R75</f>
        <v>9.3000000000000007</v>
      </c>
      <c r="S31" s="159">
        <f t="shared" si="13"/>
        <v>19.3</v>
      </c>
      <c r="T31" s="247">
        <f ca="1">'MSG Ekipe+poj'!T75</f>
        <v>10</v>
      </c>
      <c r="U31" s="247">
        <f ca="1">'MSG Ekipe+poj'!U75</f>
        <v>8.4</v>
      </c>
      <c r="V31" s="159">
        <f t="shared" si="14"/>
        <v>18.399999999999999</v>
      </c>
      <c r="W31" s="92">
        <f t="shared" si="15"/>
        <v>60</v>
      </c>
      <c r="X31" s="92">
        <f t="shared" si="16"/>
        <v>51.4</v>
      </c>
      <c r="Y31" s="159">
        <f t="shared" si="17"/>
        <v>111.4</v>
      </c>
      <c r="Z31" s="166">
        <v>116.6</v>
      </c>
      <c r="AA31" s="167">
        <v>117.2</v>
      </c>
      <c r="AB31" s="168">
        <f t="shared" si="18"/>
        <v>233.79999999999998</v>
      </c>
      <c r="AC31" s="97">
        <f>MAX(G31,J31,M31,P31,S31,V31)</f>
        <v>19.3</v>
      </c>
      <c r="AD31" s="24">
        <f>LARGE((G31,J31,M31,P31,S31,V31),2)</f>
        <v>19.3</v>
      </c>
      <c r="AE31" s="24">
        <f>LARGE((G31,J31,M31,P31,S31,V31),3)</f>
        <v>18.399999999999999</v>
      </c>
      <c r="AF31" s="24">
        <f>LARGE((G31,J31,M31,P31,S31,V31),4)</f>
        <v>18.3</v>
      </c>
    </row>
    <row r="32" spans="1:32" ht="15.75">
      <c r="A32" s="154">
        <v>4</v>
      </c>
      <c r="B32" s="239" t="str">
        <f ca="1">'MSG Ekipe+poj'!B52</f>
        <v>Sommer Madoox Lee</v>
      </c>
      <c r="C32" s="239" t="str">
        <f ca="1">'MSG Ekipe+poj'!C52</f>
        <v>GK Marjan</v>
      </c>
      <c r="D32" s="67" t="str">
        <f ca="1">'MSG Ekipe+poj'!D52</f>
        <v>2004.</v>
      </c>
      <c r="E32" s="247">
        <f ca="1">'MSG Ekipe+poj'!E52</f>
        <v>10</v>
      </c>
      <c r="F32" s="247">
        <f ca="1">'MSG Ekipe+poj'!F52</f>
        <v>8.8000000000000007</v>
      </c>
      <c r="G32" s="159">
        <f t="shared" si="9"/>
        <v>18.8</v>
      </c>
      <c r="H32" s="247">
        <f ca="1">'MSG Ekipe+poj'!H52</f>
        <v>10</v>
      </c>
      <c r="I32" s="247">
        <f ca="1">'MSG Ekipe+poj'!I52</f>
        <v>7.3</v>
      </c>
      <c r="J32" s="159">
        <f t="shared" si="10"/>
        <v>17.3</v>
      </c>
      <c r="K32" s="247">
        <f ca="1">'MSG Ekipe+poj'!K52</f>
        <v>10</v>
      </c>
      <c r="L32" s="247">
        <f ca="1">'MSG Ekipe+poj'!L52</f>
        <v>8.4</v>
      </c>
      <c r="M32" s="159">
        <f t="shared" si="11"/>
        <v>18.399999999999999</v>
      </c>
      <c r="N32" s="247">
        <f ca="1">'MSG Ekipe+poj'!N52</f>
        <v>10</v>
      </c>
      <c r="O32" s="247">
        <f ca="1">'MSG Ekipe+poj'!O52</f>
        <v>9.1</v>
      </c>
      <c r="P32" s="159">
        <f t="shared" si="12"/>
        <v>19.100000000000001</v>
      </c>
      <c r="Q32" s="247">
        <f ca="1">'MSG Ekipe+poj'!Q52</f>
        <v>10</v>
      </c>
      <c r="R32" s="247">
        <f ca="1">'MSG Ekipe+poj'!R52</f>
        <v>8.3000000000000007</v>
      </c>
      <c r="S32" s="159">
        <f t="shared" si="13"/>
        <v>18.3</v>
      </c>
      <c r="T32" s="247">
        <f ca="1">'MSG Ekipe+poj'!T52</f>
        <v>10</v>
      </c>
      <c r="U32" s="247">
        <f ca="1">'MSG Ekipe+poj'!U52</f>
        <v>8.3000000000000007</v>
      </c>
      <c r="V32" s="159">
        <f t="shared" si="14"/>
        <v>18.3</v>
      </c>
      <c r="W32" s="92">
        <f t="shared" si="15"/>
        <v>60</v>
      </c>
      <c r="X32" s="92">
        <f t="shared" si="16"/>
        <v>50.2</v>
      </c>
      <c r="Y32" s="159">
        <f t="shared" si="17"/>
        <v>110.2</v>
      </c>
      <c r="Z32" s="166">
        <v>117</v>
      </c>
      <c r="AA32" s="167">
        <v>117.4</v>
      </c>
      <c r="AB32" s="168">
        <f t="shared" si="18"/>
        <v>234.40000000000003</v>
      </c>
      <c r="AC32" s="97">
        <f>MAX(G32,J32,M32,P32,S32,V32)</f>
        <v>19.100000000000001</v>
      </c>
      <c r="AD32" s="24">
        <f>LARGE((G32,J32,M32,P32,S32,V32),2)</f>
        <v>18.8</v>
      </c>
      <c r="AE32" s="24">
        <f>LARGE((G32,J32,M32,P32,S32,V32),3)</f>
        <v>18.399999999999999</v>
      </c>
      <c r="AF32" s="24">
        <f>LARGE((G32,J32,M32,P32,S32,V32),4)</f>
        <v>18.3</v>
      </c>
    </row>
    <row r="33" spans="1:32" ht="15.75">
      <c r="A33" s="154">
        <v>5</v>
      </c>
      <c r="B33" s="67" t="str">
        <f ca="1">'MSG Ekipe+poj'!B74</f>
        <v>Bašić Ivan</v>
      </c>
      <c r="C33" s="239" t="str">
        <f ca="1">'MSG Ekipe+poj'!C74</f>
        <v>GK Salto Solin</v>
      </c>
      <c r="D33" s="67" t="str">
        <f ca="1">'MSG Ekipe+poj'!D74</f>
        <v>2003.</v>
      </c>
      <c r="E33" s="247">
        <f ca="1">'MSG Ekipe+poj'!E74</f>
        <v>10</v>
      </c>
      <c r="F33" s="247">
        <f ca="1">'MSG Ekipe+poj'!F74</f>
        <v>9.3000000000000007</v>
      </c>
      <c r="G33" s="159">
        <f t="shared" si="9"/>
        <v>19.3</v>
      </c>
      <c r="H33" s="247">
        <f ca="1">'MSG Ekipe+poj'!H74</f>
        <v>10</v>
      </c>
      <c r="I33" s="247">
        <f ca="1">'MSG Ekipe+poj'!I74</f>
        <v>7</v>
      </c>
      <c r="J33" s="159">
        <f t="shared" si="10"/>
        <v>17</v>
      </c>
      <c r="K33" s="247">
        <f ca="1">'MSG Ekipe+poj'!K74</f>
        <v>10</v>
      </c>
      <c r="L33" s="247">
        <f ca="1">'MSG Ekipe+poj'!L74</f>
        <v>8.1999999999999993</v>
      </c>
      <c r="M33" s="159">
        <f t="shared" si="11"/>
        <v>18.2</v>
      </c>
      <c r="N33" s="247">
        <f ca="1">'MSG Ekipe+poj'!N74</f>
        <v>10</v>
      </c>
      <c r="O33" s="247">
        <f ca="1">'MSG Ekipe+poj'!O74</f>
        <v>8.4</v>
      </c>
      <c r="P33" s="159">
        <f t="shared" si="12"/>
        <v>18.399999999999999</v>
      </c>
      <c r="Q33" s="247">
        <f ca="1">'MSG Ekipe+poj'!Q74</f>
        <v>10</v>
      </c>
      <c r="R33" s="247">
        <f ca="1">'MSG Ekipe+poj'!R74</f>
        <v>8.1999999999999993</v>
      </c>
      <c r="S33" s="159">
        <f t="shared" si="13"/>
        <v>18.2</v>
      </c>
      <c r="T33" s="247">
        <f ca="1">'MSG Ekipe+poj'!T74</f>
        <v>10</v>
      </c>
      <c r="U33" s="247">
        <f ca="1">'MSG Ekipe+poj'!U74</f>
        <v>8.35</v>
      </c>
      <c r="V33" s="159">
        <f t="shared" si="14"/>
        <v>18.350000000000001</v>
      </c>
      <c r="W33" s="92">
        <f t="shared" si="15"/>
        <v>60</v>
      </c>
      <c r="X33" s="92">
        <f t="shared" si="16"/>
        <v>49.449999999999996</v>
      </c>
      <c r="Y33" s="159">
        <f t="shared" si="17"/>
        <v>109.44999999999999</v>
      </c>
      <c r="Z33" s="166">
        <v>115.3</v>
      </c>
      <c r="AA33" s="167">
        <v>115.6</v>
      </c>
      <c r="AB33" s="168">
        <f t="shared" si="18"/>
        <v>230.90000000000003</v>
      </c>
      <c r="AC33" s="97">
        <f>MAX(G33,J33,M33,P33,S33,V33)</f>
        <v>19.3</v>
      </c>
      <c r="AD33" s="24">
        <f>LARGE((G33,J33,M33,P33,S33,V33),2)</f>
        <v>18.399999999999999</v>
      </c>
      <c r="AE33" s="24">
        <f>LARGE((G33,J33,M33,P33,S33,V33),3)</f>
        <v>18.350000000000001</v>
      </c>
      <c r="AF33" s="24">
        <f>LARGE((G33,J33,M33,P33,S33,V33),4)</f>
        <v>18.2</v>
      </c>
    </row>
    <row r="34" spans="1:32" ht="15.75">
      <c r="A34" s="154">
        <v>6</v>
      </c>
      <c r="B34" s="67" t="str">
        <f ca="1">'MSG Ekipe+poj'!B55</f>
        <v>Bego Toni</v>
      </c>
      <c r="C34" s="239" t="str">
        <f ca="1">'MSG Ekipe+poj'!C55</f>
        <v>GK Marjan</v>
      </c>
      <c r="D34" s="67" t="str">
        <f ca="1">'MSG Ekipe+poj'!D55</f>
        <v>2003.</v>
      </c>
      <c r="E34" s="247">
        <f ca="1">'MSG Ekipe+poj'!E55</f>
        <v>10</v>
      </c>
      <c r="F34" s="247">
        <f ca="1">'MSG Ekipe+poj'!F55</f>
        <v>8.9</v>
      </c>
      <c r="G34" s="159">
        <f t="shared" si="9"/>
        <v>18.899999999999999</v>
      </c>
      <c r="H34" s="247">
        <f ca="1">'MSG Ekipe+poj'!H55</f>
        <v>10</v>
      </c>
      <c r="I34" s="247">
        <f ca="1">'MSG Ekipe+poj'!I55</f>
        <v>6.6</v>
      </c>
      <c r="J34" s="159">
        <f t="shared" si="10"/>
        <v>16.600000000000001</v>
      </c>
      <c r="K34" s="247">
        <f ca="1">'MSG Ekipe+poj'!K55</f>
        <v>10</v>
      </c>
      <c r="L34" s="247">
        <f ca="1">'MSG Ekipe+poj'!L55</f>
        <v>8.1</v>
      </c>
      <c r="M34" s="159">
        <f t="shared" si="11"/>
        <v>18.100000000000001</v>
      </c>
      <c r="N34" s="247">
        <f ca="1">'MSG Ekipe+poj'!N55</f>
        <v>10</v>
      </c>
      <c r="O34" s="247">
        <f ca="1">'MSG Ekipe+poj'!O55</f>
        <v>8</v>
      </c>
      <c r="P34" s="159">
        <f t="shared" si="12"/>
        <v>18</v>
      </c>
      <c r="Q34" s="247">
        <f ca="1">'MSG Ekipe+poj'!Q55</f>
        <v>10</v>
      </c>
      <c r="R34" s="247">
        <f ca="1">'MSG Ekipe+poj'!R55</f>
        <v>8.6</v>
      </c>
      <c r="S34" s="159">
        <f t="shared" si="13"/>
        <v>18.600000000000001</v>
      </c>
      <c r="T34" s="247">
        <f ca="1">'MSG Ekipe+poj'!T55</f>
        <v>9</v>
      </c>
      <c r="U34" s="247">
        <f ca="1">'MSG Ekipe+poj'!U55</f>
        <v>7</v>
      </c>
      <c r="V34" s="159">
        <f t="shared" si="14"/>
        <v>16</v>
      </c>
      <c r="W34" s="92">
        <f t="shared" si="15"/>
        <v>59</v>
      </c>
      <c r="X34" s="92">
        <f t="shared" si="16"/>
        <v>47.2</v>
      </c>
      <c r="Y34" s="159">
        <f t="shared" si="17"/>
        <v>106.2</v>
      </c>
      <c r="Z34" s="166">
        <v>115.1</v>
      </c>
      <c r="AA34" s="167">
        <v>116.1</v>
      </c>
      <c r="AB34" s="168">
        <f t="shared" si="18"/>
        <v>231.2</v>
      </c>
      <c r="AC34" s="97">
        <f t="shared" ref="AC34:AC48" si="19">MAX(G34,J34,M34,P34,S34,V34)</f>
        <v>18.899999999999999</v>
      </c>
      <c r="AD34" s="24">
        <f>LARGE((G34,J34,M34,P34,S34,V34),2)</f>
        <v>18.600000000000001</v>
      </c>
      <c r="AE34" s="24">
        <f>LARGE((G34,J34,M34,P34,S34,V34),3)</f>
        <v>18.100000000000001</v>
      </c>
      <c r="AF34" s="24">
        <f>LARGE((G34,J34,M34,P34,S34,V34),4)</f>
        <v>18</v>
      </c>
    </row>
    <row r="35" spans="1:32" ht="15.75">
      <c r="A35" s="154">
        <v>7</v>
      </c>
      <c r="B35" s="67" t="str">
        <f ca="1">'MSG Ekipe+poj'!B72</f>
        <v>Klarin Ivan</v>
      </c>
      <c r="C35" s="239" t="str">
        <f ca="1">'MSG Ekipe+poj'!C72</f>
        <v>GK Salto Zadar</v>
      </c>
      <c r="D35" s="67" t="str">
        <f ca="1">'MSG Ekipe+poj'!D72</f>
        <v>2002.</v>
      </c>
      <c r="E35" s="247">
        <f ca="1">'MSG Ekipe+poj'!E72</f>
        <v>9</v>
      </c>
      <c r="F35" s="247">
        <f ca="1">'MSG Ekipe+poj'!F72</f>
        <v>9</v>
      </c>
      <c r="G35" s="159">
        <f t="shared" si="9"/>
        <v>18</v>
      </c>
      <c r="H35" s="247">
        <f ca="1">'MSG Ekipe+poj'!H72</f>
        <v>10</v>
      </c>
      <c r="I35" s="247">
        <f ca="1">'MSG Ekipe+poj'!I72</f>
        <v>7</v>
      </c>
      <c r="J35" s="159">
        <f t="shared" si="10"/>
        <v>17</v>
      </c>
      <c r="K35" s="247">
        <f ca="1">'MSG Ekipe+poj'!K72</f>
        <v>10</v>
      </c>
      <c r="L35" s="247">
        <f ca="1">'MSG Ekipe+poj'!L72</f>
        <v>7</v>
      </c>
      <c r="M35" s="159">
        <f t="shared" si="11"/>
        <v>17</v>
      </c>
      <c r="N35" s="247">
        <f ca="1">'MSG Ekipe+poj'!N72</f>
        <v>10</v>
      </c>
      <c r="O35" s="247">
        <f ca="1">'MSG Ekipe+poj'!O72</f>
        <v>8.6</v>
      </c>
      <c r="P35" s="159">
        <f t="shared" si="12"/>
        <v>18.600000000000001</v>
      </c>
      <c r="Q35" s="247">
        <f ca="1">'MSG Ekipe+poj'!Q72</f>
        <v>10</v>
      </c>
      <c r="R35" s="247">
        <f ca="1">'MSG Ekipe+poj'!R72</f>
        <v>7.7</v>
      </c>
      <c r="S35" s="159">
        <f t="shared" si="13"/>
        <v>17.7</v>
      </c>
      <c r="T35" s="247">
        <f ca="1">'MSG Ekipe+poj'!T72</f>
        <v>7</v>
      </c>
      <c r="U35" s="247">
        <f ca="1">'MSG Ekipe+poj'!U72</f>
        <v>8</v>
      </c>
      <c r="V35" s="159">
        <f t="shared" si="14"/>
        <v>15</v>
      </c>
      <c r="W35" s="92">
        <f t="shared" si="15"/>
        <v>56</v>
      </c>
      <c r="X35" s="92">
        <f t="shared" si="16"/>
        <v>47.300000000000004</v>
      </c>
      <c r="Y35" s="159">
        <f t="shared" si="17"/>
        <v>103.30000000000001</v>
      </c>
      <c r="Z35" s="166">
        <v>110.6</v>
      </c>
      <c r="AA35" s="167">
        <v>115.1</v>
      </c>
      <c r="AB35" s="168">
        <f t="shared" si="18"/>
        <v>225.7</v>
      </c>
      <c r="AC35" s="97">
        <f t="shared" si="19"/>
        <v>18.600000000000001</v>
      </c>
      <c r="AD35" s="24">
        <f>LARGE((G35,J35,M35,P35,S35,V35),2)</f>
        <v>18</v>
      </c>
      <c r="AE35" s="24">
        <f>LARGE((G35,J35,M35,P35,S35,V35),3)</f>
        <v>17.7</v>
      </c>
      <c r="AF35" s="24">
        <f>LARGE((G35,J35,M35,P35,S35,V35),4)</f>
        <v>17</v>
      </c>
    </row>
    <row r="36" spans="1:32" ht="15.75">
      <c r="A36" s="154">
        <v>8</v>
      </c>
      <c r="B36" s="67" t="str">
        <f ca="1">'MSG Ekipe+poj'!B73</f>
        <v>Jadrijev Šime</v>
      </c>
      <c r="C36" s="239" t="str">
        <f ca="1">'MSG Ekipe+poj'!C73</f>
        <v>GK Salto Solin</v>
      </c>
      <c r="D36" s="67" t="str">
        <f ca="1">'MSG Ekipe+poj'!D73</f>
        <v>2003.</v>
      </c>
      <c r="E36" s="247">
        <f ca="1">'MSG Ekipe+poj'!E73</f>
        <v>10</v>
      </c>
      <c r="F36" s="247">
        <f ca="1">'MSG Ekipe+poj'!F73</f>
        <v>8.1</v>
      </c>
      <c r="G36" s="159">
        <f t="shared" si="9"/>
        <v>18.100000000000001</v>
      </c>
      <c r="H36" s="247">
        <f ca="1">'MSG Ekipe+poj'!H73</f>
        <v>8</v>
      </c>
      <c r="I36" s="247">
        <f ca="1">'MSG Ekipe+poj'!I73</f>
        <v>6.4</v>
      </c>
      <c r="J36" s="159">
        <f t="shared" si="10"/>
        <v>14.4</v>
      </c>
      <c r="K36" s="247">
        <f ca="1">'MSG Ekipe+poj'!K73</f>
        <v>10</v>
      </c>
      <c r="L36" s="247">
        <f ca="1">'MSG Ekipe+poj'!L73</f>
        <v>7.7</v>
      </c>
      <c r="M36" s="159">
        <f t="shared" si="11"/>
        <v>17.7</v>
      </c>
      <c r="N36" s="247">
        <f ca="1">'MSG Ekipe+poj'!N73</f>
        <v>10</v>
      </c>
      <c r="O36" s="247">
        <f ca="1">'MSG Ekipe+poj'!O73</f>
        <v>7.5</v>
      </c>
      <c r="P36" s="159">
        <f t="shared" si="12"/>
        <v>17.5</v>
      </c>
      <c r="Q36" s="247">
        <f ca="1">'MSG Ekipe+poj'!Q73</f>
        <v>10</v>
      </c>
      <c r="R36" s="247">
        <f ca="1">'MSG Ekipe+poj'!R73</f>
        <v>7.8</v>
      </c>
      <c r="S36" s="159">
        <f t="shared" si="13"/>
        <v>17.8</v>
      </c>
      <c r="T36" s="247">
        <f ca="1">'MSG Ekipe+poj'!T73</f>
        <v>10</v>
      </c>
      <c r="U36" s="247">
        <f ca="1">'MSG Ekipe+poj'!U73</f>
        <v>7.8</v>
      </c>
      <c r="V36" s="159">
        <f t="shared" si="14"/>
        <v>17.8</v>
      </c>
      <c r="W36" s="92">
        <f t="shared" si="15"/>
        <v>58</v>
      </c>
      <c r="X36" s="92">
        <f t="shared" si="16"/>
        <v>45.3</v>
      </c>
      <c r="Y36" s="159">
        <f t="shared" si="17"/>
        <v>103.3</v>
      </c>
      <c r="Z36" s="166">
        <v>112.3</v>
      </c>
      <c r="AA36" s="167">
        <v>115.9</v>
      </c>
      <c r="AB36" s="168">
        <f t="shared" si="18"/>
        <v>228.2</v>
      </c>
      <c r="AC36" s="97">
        <f t="shared" si="19"/>
        <v>18.100000000000001</v>
      </c>
      <c r="AD36" s="24">
        <f>LARGE((G36,J36,M36,P36,S36,V36),2)</f>
        <v>17.8</v>
      </c>
      <c r="AE36" s="24">
        <f>LARGE((G36,J36,M36,P36,S36,V36),3)</f>
        <v>17.8</v>
      </c>
      <c r="AF36" s="24">
        <f>LARGE((G36,J36,M36,P36,S36,V36),4)</f>
        <v>17.7</v>
      </c>
    </row>
    <row r="37" spans="1:32" ht="15.75">
      <c r="A37" s="154">
        <v>9</v>
      </c>
      <c r="B37" s="67" t="str">
        <f ca="1">'MSG Ekipe+poj'!B54</f>
        <v>Kovačić Goran</v>
      </c>
      <c r="C37" s="239" t="str">
        <f ca="1">'MSG Ekipe+poj'!C54</f>
        <v>GK Marjan</v>
      </c>
      <c r="D37" s="67" t="str">
        <f ca="1">'MSG Ekipe+poj'!D54</f>
        <v>2004.</v>
      </c>
      <c r="E37" s="247">
        <f ca="1">'MSG Ekipe+poj'!E54</f>
        <v>10</v>
      </c>
      <c r="F37" s="247">
        <f ca="1">'MSG Ekipe+poj'!F54</f>
        <v>8.3000000000000007</v>
      </c>
      <c r="G37" s="159">
        <f t="shared" si="9"/>
        <v>18.3</v>
      </c>
      <c r="H37" s="247">
        <f ca="1">'MSG Ekipe+poj'!H54</f>
        <v>9</v>
      </c>
      <c r="I37" s="247">
        <f ca="1">'MSG Ekipe+poj'!I54</f>
        <v>4.4000000000000004</v>
      </c>
      <c r="J37" s="159">
        <f t="shared" si="10"/>
        <v>13.4</v>
      </c>
      <c r="K37" s="247">
        <f ca="1">'MSG Ekipe+poj'!K54</f>
        <v>8</v>
      </c>
      <c r="L37" s="247">
        <f ca="1">'MSG Ekipe+poj'!L54</f>
        <v>7.4</v>
      </c>
      <c r="M37" s="159">
        <f t="shared" si="11"/>
        <v>15.4</v>
      </c>
      <c r="N37" s="247">
        <f ca="1">'MSG Ekipe+poj'!N54</f>
        <v>10</v>
      </c>
      <c r="O37" s="247">
        <f ca="1">'MSG Ekipe+poj'!O54</f>
        <v>9.4</v>
      </c>
      <c r="P37" s="159">
        <f t="shared" si="12"/>
        <v>19.399999999999999</v>
      </c>
      <c r="Q37" s="247">
        <f ca="1">'MSG Ekipe+poj'!Q54</f>
        <v>8</v>
      </c>
      <c r="R37" s="247">
        <f ca="1">'MSG Ekipe+poj'!R54</f>
        <v>6.1</v>
      </c>
      <c r="S37" s="159">
        <f t="shared" si="13"/>
        <v>14.1</v>
      </c>
      <c r="T37" s="247">
        <f ca="1">'MSG Ekipe+poj'!T54</f>
        <v>8</v>
      </c>
      <c r="U37" s="247">
        <f ca="1">'MSG Ekipe+poj'!U54</f>
        <v>5.2</v>
      </c>
      <c r="V37" s="159">
        <f t="shared" si="14"/>
        <v>13.2</v>
      </c>
      <c r="W37" s="92">
        <f t="shared" si="15"/>
        <v>53</v>
      </c>
      <c r="X37" s="92">
        <f t="shared" si="16"/>
        <v>40.800000000000004</v>
      </c>
      <c r="Y37" s="159">
        <f t="shared" si="17"/>
        <v>93.800000000000011</v>
      </c>
      <c r="Z37" s="166">
        <v>114.9</v>
      </c>
      <c r="AA37" s="167">
        <v>114.6</v>
      </c>
      <c r="AB37" s="168">
        <f t="shared" si="18"/>
        <v>229.5</v>
      </c>
      <c r="AC37" s="97">
        <f t="shared" si="19"/>
        <v>19.399999999999999</v>
      </c>
      <c r="AD37" s="24">
        <f>LARGE((G37,J37,M37,P37,S37,V37),2)</f>
        <v>18.3</v>
      </c>
      <c r="AE37" s="24">
        <f>LARGE((G37,J37,M37,P37,S37,V37),3)</f>
        <v>15.4</v>
      </c>
      <c r="AF37" s="24">
        <f>LARGE((G37,J37,M37,P37,S37,V37),4)</f>
        <v>14.1</v>
      </c>
    </row>
    <row r="38" spans="1:32" ht="15.75">
      <c r="A38" s="154">
        <v>10</v>
      </c>
      <c r="B38" s="67" t="str">
        <f ca="1">'MSG Ekipe+poj'!B70</f>
        <v>Girotto Ivan</v>
      </c>
      <c r="C38" s="239" t="str">
        <f ca="1">'MSG Ekipe+poj'!C70</f>
        <v>GK Salto Zadar</v>
      </c>
      <c r="D38" s="67" t="str">
        <f ca="1">'MSG Ekipe+poj'!D70</f>
        <v>2002.</v>
      </c>
      <c r="E38" s="247">
        <f ca="1">'MSG Ekipe+poj'!E70</f>
        <v>10</v>
      </c>
      <c r="F38" s="247">
        <f ca="1">'MSG Ekipe+poj'!F70</f>
        <v>7.8</v>
      </c>
      <c r="G38" s="159">
        <f t="shared" si="9"/>
        <v>17.8</v>
      </c>
      <c r="H38" s="247">
        <f ca="1">'MSG Ekipe+poj'!H70</f>
        <v>9</v>
      </c>
      <c r="I38" s="247">
        <f ca="1">'MSG Ekipe+poj'!I70</f>
        <v>5.6</v>
      </c>
      <c r="J38" s="159">
        <f t="shared" si="10"/>
        <v>14.6</v>
      </c>
      <c r="K38" s="247">
        <f ca="1">'MSG Ekipe+poj'!K70</f>
        <v>9</v>
      </c>
      <c r="L38" s="247">
        <f ca="1">'MSG Ekipe+poj'!L70</f>
        <v>6.9</v>
      </c>
      <c r="M38" s="159">
        <f t="shared" si="11"/>
        <v>15.9</v>
      </c>
      <c r="N38" s="247">
        <f ca="1">'MSG Ekipe+poj'!N70</f>
        <v>7</v>
      </c>
      <c r="O38" s="247">
        <f ca="1">'MSG Ekipe+poj'!O70</f>
        <v>8.4</v>
      </c>
      <c r="P38" s="159">
        <f t="shared" si="12"/>
        <v>15.4</v>
      </c>
      <c r="Q38" s="247">
        <f ca="1">'MSG Ekipe+poj'!Q70</f>
        <v>9</v>
      </c>
      <c r="R38" s="247">
        <f ca="1">'MSG Ekipe+poj'!R70</f>
        <v>6.7</v>
      </c>
      <c r="S38" s="159">
        <f t="shared" si="13"/>
        <v>15.7</v>
      </c>
      <c r="T38" s="247">
        <f ca="1">'MSG Ekipe+poj'!T70</f>
        <v>9</v>
      </c>
      <c r="U38" s="247">
        <f ca="1">'MSG Ekipe+poj'!U70</f>
        <v>5.2</v>
      </c>
      <c r="V38" s="159">
        <f t="shared" si="14"/>
        <v>14.2</v>
      </c>
      <c r="W38" s="92">
        <f t="shared" si="15"/>
        <v>53</v>
      </c>
      <c r="X38" s="92">
        <f t="shared" si="16"/>
        <v>40.6</v>
      </c>
      <c r="Y38" s="159">
        <f t="shared" si="17"/>
        <v>93.6</v>
      </c>
      <c r="Z38" s="166">
        <v>113.5</v>
      </c>
      <c r="AA38" s="167">
        <v>114.7</v>
      </c>
      <c r="AB38" s="168">
        <f t="shared" si="18"/>
        <v>228.20000000000002</v>
      </c>
      <c r="AC38" s="97">
        <f t="shared" si="19"/>
        <v>17.8</v>
      </c>
      <c r="AD38" s="24">
        <f>LARGE((G38,J38,M38,P38,S38,V38),2)</f>
        <v>15.9</v>
      </c>
      <c r="AE38" s="24">
        <f>LARGE((G38,J38,M38,P38,S38,V38),3)</f>
        <v>15.7</v>
      </c>
      <c r="AF38" s="24">
        <f>LARGE((G38,J38,M38,P38,S38,V38),4)</f>
        <v>15.4</v>
      </c>
    </row>
    <row r="39" spans="1:32" ht="15.75">
      <c r="A39" s="154">
        <v>11</v>
      </c>
      <c r="B39" s="67" t="str">
        <f ca="1">'MSG Ekipe+poj'!B71</f>
        <v>Girotto Karlo</v>
      </c>
      <c r="C39" s="239" t="str">
        <f ca="1">'MSG Ekipe+poj'!C71</f>
        <v>GK Salto Zadar</v>
      </c>
      <c r="D39" s="67" t="str">
        <f ca="1">'MSG Ekipe+poj'!D71</f>
        <v>2002.</v>
      </c>
      <c r="E39" s="247">
        <f ca="1">'MSG Ekipe+poj'!E71</f>
        <v>9</v>
      </c>
      <c r="F39" s="247">
        <f ca="1">'MSG Ekipe+poj'!F71</f>
        <v>7.5</v>
      </c>
      <c r="G39" s="159">
        <f t="shared" si="9"/>
        <v>16.5</v>
      </c>
      <c r="H39" s="247">
        <f ca="1">'MSG Ekipe+poj'!H71</f>
        <v>10</v>
      </c>
      <c r="I39" s="247">
        <f ca="1">'MSG Ekipe+poj'!I71</f>
        <v>6.2</v>
      </c>
      <c r="J39" s="159">
        <f t="shared" si="10"/>
        <v>16.2</v>
      </c>
      <c r="K39" s="247">
        <f ca="1">'MSG Ekipe+poj'!K71</f>
        <v>9</v>
      </c>
      <c r="L39" s="247">
        <f ca="1">'MSG Ekipe+poj'!L71</f>
        <v>5.9</v>
      </c>
      <c r="M39" s="159">
        <f t="shared" si="11"/>
        <v>14.9</v>
      </c>
      <c r="N39" s="247">
        <f ca="1">'MSG Ekipe+poj'!N71</f>
        <v>7</v>
      </c>
      <c r="O39" s="247">
        <f ca="1">'MSG Ekipe+poj'!O71</f>
        <v>9</v>
      </c>
      <c r="P39" s="159">
        <f t="shared" si="12"/>
        <v>16</v>
      </c>
      <c r="Q39" s="247">
        <f ca="1">'MSG Ekipe+poj'!Q71</f>
        <v>9</v>
      </c>
      <c r="R39" s="247">
        <f ca="1">'MSG Ekipe+poj'!R71</f>
        <v>7</v>
      </c>
      <c r="S39" s="159">
        <f t="shared" si="13"/>
        <v>16</v>
      </c>
      <c r="T39" s="247">
        <f ca="1">'MSG Ekipe+poj'!T71</f>
        <v>9</v>
      </c>
      <c r="U39" s="247">
        <f ca="1">'MSG Ekipe+poj'!U71</f>
        <v>5</v>
      </c>
      <c r="V39" s="159">
        <f t="shared" si="14"/>
        <v>14</v>
      </c>
      <c r="W39" s="92">
        <f t="shared" si="15"/>
        <v>53</v>
      </c>
      <c r="X39" s="92">
        <f t="shared" si="16"/>
        <v>40.6</v>
      </c>
      <c r="Y39" s="159">
        <f t="shared" si="17"/>
        <v>93.6</v>
      </c>
      <c r="Z39" s="166">
        <v>0</v>
      </c>
      <c r="AA39" s="167">
        <v>111</v>
      </c>
      <c r="AB39" s="168">
        <f t="shared" si="18"/>
        <v>204.6</v>
      </c>
      <c r="AC39" s="97">
        <f t="shared" si="19"/>
        <v>16.5</v>
      </c>
      <c r="AD39" s="24">
        <f>LARGE((G39,J39,M39,P39,S39,V39),2)</f>
        <v>16.2</v>
      </c>
      <c r="AE39" s="24">
        <f>LARGE((G39,J39,M39,P39,S39,V39),3)</f>
        <v>16</v>
      </c>
      <c r="AF39" s="24">
        <f>LARGE((G39,J39,M39,P39,S39,V39),4)</f>
        <v>16</v>
      </c>
    </row>
    <row r="40" spans="1:32" ht="15.75" hidden="1">
      <c r="A40" s="154">
        <v>12</v>
      </c>
      <c r="B40" s="67" t="str">
        <f ca="1">'MSG Ekipe+poj'!B53</f>
        <v>Rimac Niko</v>
      </c>
      <c r="C40" s="239" t="str">
        <f ca="1">'MSG Ekipe+poj'!C53</f>
        <v>GK Marjan</v>
      </c>
      <c r="D40" s="67" t="str">
        <f ca="1">'MSG Ekipe+poj'!D53</f>
        <v>2004.</v>
      </c>
      <c r="E40" s="247">
        <f ca="1">'MSG Ekipe+poj'!E53</f>
        <v>0</v>
      </c>
      <c r="F40" s="247">
        <f ca="1">'MSG Ekipe+poj'!F53</f>
        <v>0</v>
      </c>
      <c r="G40" s="159">
        <f t="shared" si="9"/>
        <v>0</v>
      </c>
      <c r="H40" s="247">
        <f ca="1">'MSG Ekipe+poj'!H53</f>
        <v>0</v>
      </c>
      <c r="I40" s="247">
        <f ca="1">'MSG Ekipe+poj'!I53</f>
        <v>0</v>
      </c>
      <c r="J40" s="159">
        <f t="shared" si="10"/>
        <v>0</v>
      </c>
      <c r="K40" s="247">
        <f ca="1">'MSG Ekipe+poj'!K53</f>
        <v>0</v>
      </c>
      <c r="L40" s="247">
        <f ca="1">'MSG Ekipe+poj'!L53</f>
        <v>0</v>
      </c>
      <c r="M40" s="159">
        <f t="shared" si="11"/>
        <v>0</v>
      </c>
      <c r="N40" s="247">
        <f ca="1">'MSG Ekipe+poj'!N53</f>
        <v>0</v>
      </c>
      <c r="O40" s="247">
        <f ca="1">'MSG Ekipe+poj'!O53</f>
        <v>0</v>
      </c>
      <c r="P40" s="159">
        <f t="shared" si="12"/>
        <v>0</v>
      </c>
      <c r="Q40" s="247">
        <f ca="1">'MSG Ekipe+poj'!Q53</f>
        <v>0</v>
      </c>
      <c r="R40" s="247">
        <f ca="1">'MSG Ekipe+poj'!R53</f>
        <v>0</v>
      </c>
      <c r="S40" s="159">
        <f t="shared" si="13"/>
        <v>0</v>
      </c>
      <c r="T40" s="247">
        <f ca="1">'MSG Ekipe+poj'!T53</f>
        <v>0</v>
      </c>
      <c r="U40" s="247">
        <f ca="1">'MSG Ekipe+poj'!U53</f>
        <v>0</v>
      </c>
      <c r="V40" s="159">
        <f t="shared" si="14"/>
        <v>0</v>
      </c>
      <c r="W40" s="92">
        <f t="shared" si="15"/>
        <v>0</v>
      </c>
      <c r="X40" s="92">
        <f t="shared" si="16"/>
        <v>0</v>
      </c>
      <c r="Y40" s="159">
        <f t="shared" si="17"/>
        <v>0</v>
      </c>
      <c r="Z40" s="166">
        <v>0</v>
      </c>
      <c r="AA40" s="167">
        <v>112.9</v>
      </c>
      <c r="AB40" s="168">
        <f t="shared" si="18"/>
        <v>112.9</v>
      </c>
      <c r="AC40" s="97">
        <f t="shared" si="19"/>
        <v>0</v>
      </c>
      <c r="AD40" s="24">
        <f>LARGE((G40,J40,M40,P40,S40,V40),2)</f>
        <v>0</v>
      </c>
      <c r="AE40" s="24">
        <f>LARGE((G40,J40,M40,P40,S40,V40),3)</f>
        <v>0</v>
      </c>
      <c r="AF40" s="24">
        <f>LARGE((G40,J40,M40,P40,S40,V40),4)</f>
        <v>0</v>
      </c>
    </row>
    <row r="41" spans="1:32" ht="15.75" hidden="1">
      <c r="A41" s="154">
        <v>13</v>
      </c>
      <c r="B41" s="67"/>
      <c r="C41" s="67"/>
      <c r="D41" s="99"/>
      <c r="E41" s="92"/>
      <c r="F41" s="74"/>
      <c r="G41" s="159">
        <f t="shared" ref="G41:G51" si="20">+E41+F41</f>
        <v>0</v>
      </c>
      <c r="H41" s="92"/>
      <c r="I41" s="74"/>
      <c r="J41" s="159">
        <f t="shared" ref="J41:J51" si="21">+H41+I41</f>
        <v>0</v>
      </c>
      <c r="K41" s="92"/>
      <c r="L41" s="74"/>
      <c r="M41" s="159">
        <f t="shared" ref="M41:M51" si="22">+K41+L41</f>
        <v>0</v>
      </c>
      <c r="N41" s="92"/>
      <c r="O41" s="74"/>
      <c r="P41" s="159">
        <f t="shared" ref="P41:P51" si="23">+N41+O41</f>
        <v>0</v>
      </c>
      <c r="Q41" s="92"/>
      <c r="R41" s="74"/>
      <c r="S41" s="159">
        <f t="shared" ref="S41:S51" si="24">+Q41+R41</f>
        <v>0</v>
      </c>
      <c r="T41" s="92"/>
      <c r="U41" s="74"/>
      <c r="V41" s="159">
        <f t="shared" ref="V41:V51" si="25">+T41+U41</f>
        <v>0</v>
      </c>
      <c r="W41" s="92"/>
      <c r="X41" s="74"/>
      <c r="Y41" s="159">
        <f t="shared" ref="Y41:Y51" si="26">+W41+X41</f>
        <v>0</v>
      </c>
      <c r="Z41" s="166">
        <v>112.4</v>
      </c>
      <c r="AA41" s="167">
        <v>112.2</v>
      </c>
      <c r="AB41" s="168">
        <f t="shared" si="18"/>
        <v>224.60000000000002</v>
      </c>
      <c r="AC41" s="97">
        <f t="shared" si="19"/>
        <v>0</v>
      </c>
      <c r="AD41" s="24">
        <f>LARGE((G41,J41,M41,P41,S41,V41),2)</f>
        <v>0</v>
      </c>
      <c r="AE41" s="24">
        <f>LARGE((G41,J41,M41,P41,S41,V41),3)</f>
        <v>0</v>
      </c>
      <c r="AF41" s="24">
        <f>LARGE((G41,J41,M41,P41,S41,V41),4)</f>
        <v>0</v>
      </c>
    </row>
    <row r="42" spans="1:32" ht="15.75" hidden="1">
      <c r="A42" s="154">
        <v>14</v>
      </c>
      <c r="B42" s="67"/>
      <c r="C42" s="67"/>
      <c r="D42" s="99"/>
      <c r="E42" s="92"/>
      <c r="F42" s="74"/>
      <c r="G42" s="159">
        <f t="shared" si="20"/>
        <v>0</v>
      </c>
      <c r="H42" s="92"/>
      <c r="I42" s="74"/>
      <c r="J42" s="159">
        <f t="shared" si="21"/>
        <v>0</v>
      </c>
      <c r="K42" s="92"/>
      <c r="L42" s="74"/>
      <c r="M42" s="159">
        <f t="shared" si="22"/>
        <v>0</v>
      </c>
      <c r="N42" s="92"/>
      <c r="O42" s="74"/>
      <c r="P42" s="159">
        <f t="shared" si="23"/>
        <v>0</v>
      </c>
      <c r="Q42" s="92"/>
      <c r="R42" s="74"/>
      <c r="S42" s="159">
        <f t="shared" si="24"/>
        <v>0</v>
      </c>
      <c r="T42" s="92"/>
      <c r="U42" s="74"/>
      <c r="V42" s="159">
        <f t="shared" si="25"/>
        <v>0</v>
      </c>
      <c r="W42" s="92"/>
      <c r="X42" s="74"/>
      <c r="Y42" s="159">
        <f t="shared" si="26"/>
        <v>0</v>
      </c>
      <c r="Z42" s="166">
        <v>104.1</v>
      </c>
      <c r="AA42" s="167">
        <v>112.9</v>
      </c>
      <c r="AB42" s="168">
        <f t="shared" si="18"/>
        <v>217</v>
      </c>
      <c r="AC42" s="97">
        <f t="shared" si="19"/>
        <v>0</v>
      </c>
      <c r="AD42" s="24">
        <f>LARGE((G42,J42,M42,P42,S42,V42),2)</f>
        <v>0</v>
      </c>
      <c r="AE42" s="24">
        <f>LARGE((G42,J42,M42,P42,S42,V42),3)</f>
        <v>0</v>
      </c>
      <c r="AF42" s="24">
        <f>LARGE((G42,J42,M42,P42,S42,V42),4)</f>
        <v>0</v>
      </c>
    </row>
    <row r="43" spans="1:32" ht="15.75" hidden="1">
      <c r="A43" s="154">
        <v>15</v>
      </c>
      <c r="B43" s="67"/>
      <c r="C43" s="67"/>
      <c r="D43" s="99"/>
      <c r="E43" s="92"/>
      <c r="F43" s="74"/>
      <c r="G43" s="159">
        <f t="shared" si="20"/>
        <v>0</v>
      </c>
      <c r="H43" s="92"/>
      <c r="I43" s="74"/>
      <c r="J43" s="159">
        <f t="shared" si="21"/>
        <v>0</v>
      </c>
      <c r="K43" s="92"/>
      <c r="L43" s="74"/>
      <c r="M43" s="159">
        <f t="shared" si="22"/>
        <v>0</v>
      </c>
      <c r="N43" s="92"/>
      <c r="O43" s="74"/>
      <c r="P43" s="159">
        <f t="shared" si="23"/>
        <v>0</v>
      </c>
      <c r="Q43" s="92"/>
      <c r="R43" s="74"/>
      <c r="S43" s="159">
        <f t="shared" si="24"/>
        <v>0</v>
      </c>
      <c r="T43" s="92"/>
      <c r="U43" s="74"/>
      <c r="V43" s="159">
        <f t="shared" si="25"/>
        <v>0</v>
      </c>
      <c r="W43" s="92"/>
      <c r="X43" s="74"/>
      <c r="Y43" s="159">
        <f t="shared" si="26"/>
        <v>0</v>
      </c>
      <c r="Z43" s="166">
        <v>0</v>
      </c>
      <c r="AA43" s="167">
        <v>112</v>
      </c>
      <c r="AB43" s="168">
        <f t="shared" si="18"/>
        <v>112</v>
      </c>
      <c r="AC43" s="97">
        <f t="shared" si="19"/>
        <v>0</v>
      </c>
      <c r="AD43" s="24">
        <f>LARGE((G43,J43,M43,P43,S43,V43),2)</f>
        <v>0</v>
      </c>
      <c r="AE43" s="24">
        <f>LARGE((G43,J43,M43,P43,S43,V43),3)</f>
        <v>0</v>
      </c>
      <c r="AF43" s="24">
        <f>LARGE((G43,J43,M43,P43,S43,V43),4)</f>
        <v>0</v>
      </c>
    </row>
    <row r="44" spans="1:32" ht="15.75" hidden="1">
      <c r="A44" s="154">
        <v>16</v>
      </c>
      <c r="B44" s="67"/>
      <c r="C44" s="67"/>
      <c r="D44" s="99"/>
      <c r="E44" s="92"/>
      <c r="F44" s="74"/>
      <c r="G44" s="159">
        <f t="shared" si="20"/>
        <v>0</v>
      </c>
      <c r="H44" s="92"/>
      <c r="I44" s="74"/>
      <c r="J44" s="159">
        <f t="shared" si="21"/>
        <v>0</v>
      </c>
      <c r="K44" s="92"/>
      <c r="L44" s="74"/>
      <c r="M44" s="159">
        <f t="shared" si="22"/>
        <v>0</v>
      </c>
      <c r="N44" s="92"/>
      <c r="O44" s="74"/>
      <c r="P44" s="159">
        <f t="shared" si="23"/>
        <v>0</v>
      </c>
      <c r="Q44" s="92"/>
      <c r="R44" s="74"/>
      <c r="S44" s="159">
        <f t="shared" si="24"/>
        <v>0</v>
      </c>
      <c r="T44" s="92"/>
      <c r="U44" s="74"/>
      <c r="V44" s="159">
        <f t="shared" si="25"/>
        <v>0</v>
      </c>
      <c r="W44" s="92"/>
      <c r="X44" s="74"/>
      <c r="Y44" s="159">
        <f t="shared" si="26"/>
        <v>0</v>
      </c>
      <c r="Z44" s="166">
        <v>110.5</v>
      </c>
      <c r="AA44" s="167">
        <v>110.9</v>
      </c>
      <c r="AB44" s="168">
        <f t="shared" si="18"/>
        <v>221.4</v>
      </c>
      <c r="AC44" s="97">
        <f t="shared" si="19"/>
        <v>0</v>
      </c>
      <c r="AD44" s="24">
        <f>LARGE((G44,J44,M44,P44,S44,V44),2)</f>
        <v>0</v>
      </c>
      <c r="AE44" s="24">
        <f>LARGE((G44,J44,M44,P44,S44,V44),3)</f>
        <v>0</v>
      </c>
      <c r="AF44" s="24">
        <f>LARGE((G44,J44,M44,P44,S44,V44),4)</f>
        <v>0</v>
      </c>
    </row>
    <row r="45" spans="1:32" ht="15.75" hidden="1">
      <c r="A45" s="154">
        <v>17</v>
      </c>
      <c r="B45" s="67"/>
      <c r="C45" s="67"/>
      <c r="D45" s="99"/>
      <c r="E45" s="92"/>
      <c r="F45" s="74"/>
      <c r="G45" s="159">
        <f t="shared" si="20"/>
        <v>0</v>
      </c>
      <c r="H45" s="92"/>
      <c r="I45" s="74"/>
      <c r="J45" s="159">
        <f t="shared" si="21"/>
        <v>0</v>
      </c>
      <c r="K45" s="92"/>
      <c r="L45" s="74"/>
      <c r="M45" s="159">
        <f t="shared" si="22"/>
        <v>0</v>
      </c>
      <c r="N45" s="92"/>
      <c r="O45" s="74"/>
      <c r="P45" s="159">
        <f t="shared" si="23"/>
        <v>0</v>
      </c>
      <c r="Q45" s="92"/>
      <c r="R45" s="74"/>
      <c r="S45" s="159">
        <f t="shared" si="24"/>
        <v>0</v>
      </c>
      <c r="T45" s="92"/>
      <c r="U45" s="74"/>
      <c r="V45" s="159">
        <f t="shared" si="25"/>
        <v>0</v>
      </c>
      <c r="W45" s="92"/>
      <c r="X45" s="74"/>
      <c r="Y45" s="159">
        <f t="shared" si="26"/>
        <v>0</v>
      </c>
      <c r="Z45" s="166">
        <v>99.7</v>
      </c>
      <c r="AA45" s="167">
        <v>111.1</v>
      </c>
      <c r="AB45" s="168">
        <f t="shared" si="18"/>
        <v>210.8</v>
      </c>
      <c r="AC45" s="97">
        <f t="shared" si="19"/>
        <v>0</v>
      </c>
      <c r="AD45" s="24">
        <f>LARGE((G45,J45,M45,P45,S45,V45),2)</f>
        <v>0</v>
      </c>
      <c r="AE45" s="24">
        <f>LARGE((G45,J45,M45,P45,S45,V45),3)</f>
        <v>0</v>
      </c>
      <c r="AF45" s="24">
        <f>LARGE((G45,J45,M45,P45,S45,V45),4)</f>
        <v>0</v>
      </c>
    </row>
    <row r="46" spans="1:32" ht="15.75" hidden="1">
      <c r="A46" s="154">
        <v>18</v>
      </c>
      <c r="B46" s="67"/>
      <c r="C46" s="67"/>
      <c r="D46" s="99"/>
      <c r="E46" s="92"/>
      <c r="F46" s="74"/>
      <c r="G46" s="159">
        <f t="shared" si="20"/>
        <v>0</v>
      </c>
      <c r="H46" s="92"/>
      <c r="I46" s="74"/>
      <c r="J46" s="159">
        <f t="shared" si="21"/>
        <v>0</v>
      </c>
      <c r="K46" s="92"/>
      <c r="L46" s="74"/>
      <c r="M46" s="159">
        <f t="shared" si="22"/>
        <v>0</v>
      </c>
      <c r="N46" s="92"/>
      <c r="O46" s="74"/>
      <c r="P46" s="159">
        <f t="shared" si="23"/>
        <v>0</v>
      </c>
      <c r="Q46" s="92"/>
      <c r="R46" s="74"/>
      <c r="S46" s="159">
        <f t="shared" si="24"/>
        <v>0</v>
      </c>
      <c r="T46" s="92"/>
      <c r="U46" s="74"/>
      <c r="V46" s="159">
        <f t="shared" si="25"/>
        <v>0</v>
      </c>
      <c r="W46" s="92"/>
      <c r="X46" s="74"/>
      <c r="Y46" s="159">
        <f t="shared" si="26"/>
        <v>0</v>
      </c>
      <c r="Z46" s="166">
        <v>109.7</v>
      </c>
      <c r="AA46" s="167">
        <v>111.8</v>
      </c>
      <c r="AB46" s="168">
        <f t="shared" si="18"/>
        <v>221.5</v>
      </c>
      <c r="AC46" s="97">
        <f t="shared" si="19"/>
        <v>0</v>
      </c>
      <c r="AD46" s="24">
        <f>LARGE((G46,J46,M46,P46,S46,V46),2)</f>
        <v>0</v>
      </c>
      <c r="AE46" s="24">
        <f>LARGE((G46,J46,M46,P46,S46,V46),3)</f>
        <v>0</v>
      </c>
      <c r="AF46" s="24">
        <f>LARGE((G46,J46,M46,P46,S46,V46),4)</f>
        <v>0</v>
      </c>
    </row>
    <row r="47" spans="1:32" ht="15.75" hidden="1">
      <c r="A47" s="154">
        <v>19</v>
      </c>
      <c r="B47" s="67"/>
      <c r="C47" s="67"/>
      <c r="D47" s="99"/>
      <c r="E47" s="190"/>
      <c r="F47" s="74"/>
      <c r="G47" s="159">
        <f t="shared" si="20"/>
        <v>0</v>
      </c>
      <c r="H47" s="190"/>
      <c r="I47" s="74"/>
      <c r="J47" s="159">
        <f t="shared" si="21"/>
        <v>0</v>
      </c>
      <c r="K47" s="190"/>
      <c r="L47" s="74"/>
      <c r="M47" s="159">
        <f t="shared" si="22"/>
        <v>0</v>
      </c>
      <c r="N47" s="190"/>
      <c r="O47" s="74"/>
      <c r="P47" s="159">
        <f t="shared" si="23"/>
        <v>0</v>
      </c>
      <c r="Q47" s="190"/>
      <c r="R47" s="74"/>
      <c r="S47" s="159">
        <f t="shared" si="24"/>
        <v>0</v>
      </c>
      <c r="T47" s="190"/>
      <c r="U47" s="74"/>
      <c r="V47" s="159">
        <f t="shared" si="25"/>
        <v>0</v>
      </c>
      <c r="W47" s="190"/>
      <c r="X47" s="74"/>
      <c r="Y47" s="159">
        <f t="shared" si="26"/>
        <v>0</v>
      </c>
      <c r="Z47" s="166">
        <v>110.5</v>
      </c>
      <c r="AA47" s="167">
        <v>110.9</v>
      </c>
      <c r="AB47" s="168">
        <f t="shared" si="18"/>
        <v>221.4</v>
      </c>
      <c r="AC47" s="97">
        <f t="shared" si="19"/>
        <v>0</v>
      </c>
      <c r="AD47" s="24">
        <f>LARGE((G47,J47,M47,P47,S47,V47),2)</f>
        <v>0</v>
      </c>
      <c r="AE47" s="24">
        <f>LARGE((G47,J47,M47,P47,S47,V47),3)</f>
        <v>0</v>
      </c>
      <c r="AF47" s="24">
        <f>LARGE((G47,J47,M47,P47,S47,V47),4)</f>
        <v>0</v>
      </c>
    </row>
    <row r="48" spans="1:32" ht="15.75" hidden="1">
      <c r="A48" s="154">
        <v>20</v>
      </c>
      <c r="B48" s="67">
        <f ca="1">+'MSG Ekipe+poj'!B28</f>
        <v>0</v>
      </c>
      <c r="C48" s="67" t="str">
        <f ca="1">+'MSG Ekipe+poj'!C28</f>
        <v>GK Salto Zadar</v>
      </c>
      <c r="D48" s="99">
        <f ca="1">+'MSG Ekipe+poj'!D28</f>
        <v>0</v>
      </c>
      <c r="E48" s="190">
        <f ca="1">+'MSG Ekipe+poj'!E28</f>
        <v>0</v>
      </c>
      <c r="F48" s="74">
        <f ca="1">+'MSG Ekipe+poj'!F28</f>
        <v>0</v>
      </c>
      <c r="G48" s="159">
        <f t="shared" si="20"/>
        <v>0</v>
      </c>
      <c r="H48" s="190">
        <f ca="1">+'MSG Ekipe+poj'!H28</f>
        <v>0</v>
      </c>
      <c r="I48" s="74">
        <f ca="1">+'MSG Ekipe+poj'!I28</f>
        <v>0</v>
      </c>
      <c r="J48" s="159">
        <f t="shared" si="21"/>
        <v>0</v>
      </c>
      <c r="K48" s="190">
        <f ca="1">+'MSG Ekipe+poj'!K28</f>
        <v>0</v>
      </c>
      <c r="L48" s="74">
        <f ca="1">+'MSG Ekipe+poj'!L28</f>
        <v>0</v>
      </c>
      <c r="M48" s="159">
        <f t="shared" si="22"/>
        <v>0</v>
      </c>
      <c r="N48" s="190">
        <f ca="1">+'MSG Ekipe+poj'!N28</f>
        <v>0</v>
      </c>
      <c r="O48" s="74">
        <f ca="1">+'MSG Ekipe+poj'!O28</f>
        <v>0</v>
      </c>
      <c r="P48" s="159">
        <f t="shared" si="23"/>
        <v>0</v>
      </c>
      <c r="Q48" s="190">
        <f ca="1">+'MSG Ekipe+poj'!Q28</f>
        <v>0</v>
      </c>
      <c r="R48" s="74">
        <f ca="1">+'MSG Ekipe+poj'!R28</f>
        <v>0</v>
      </c>
      <c r="S48" s="159">
        <f t="shared" si="24"/>
        <v>0</v>
      </c>
      <c r="T48" s="190">
        <f ca="1">+'MSG Ekipe+poj'!T28</f>
        <v>0</v>
      </c>
      <c r="U48" s="74">
        <f ca="1">+'MSG Ekipe+poj'!U28</f>
        <v>0</v>
      </c>
      <c r="V48" s="159">
        <f t="shared" si="25"/>
        <v>0</v>
      </c>
      <c r="W48" s="190">
        <f ca="1">+'MSG Ekipe+poj'!W28</f>
        <v>0</v>
      </c>
      <c r="X48" s="74">
        <f ca="1">+'MSG Ekipe+poj'!X28</f>
        <v>0</v>
      </c>
      <c r="Y48" s="159">
        <f t="shared" si="26"/>
        <v>0</v>
      </c>
      <c r="Z48" s="166">
        <v>113.9</v>
      </c>
      <c r="AA48" s="167">
        <v>0</v>
      </c>
      <c r="AB48" s="168">
        <f t="shared" si="18"/>
        <v>113.9</v>
      </c>
      <c r="AC48" s="97">
        <f t="shared" si="19"/>
        <v>0</v>
      </c>
      <c r="AD48" s="24">
        <f>LARGE((G48,J48,M48,P48,S48,V48),2)</f>
        <v>0</v>
      </c>
      <c r="AE48" s="24">
        <f>LARGE((G48,J48,M48,P48,S48,V48),3)</f>
        <v>0</v>
      </c>
      <c r="AF48" s="24">
        <f>LARGE((G48,J48,M48,P48,S48,V48),4)</f>
        <v>0</v>
      </c>
    </row>
    <row r="49" spans="1:32" ht="15.75" hidden="1">
      <c r="A49" s="154">
        <v>21</v>
      </c>
      <c r="B49" s="67">
        <f ca="1">+'MSG Ekipe+poj'!B77</f>
        <v>0</v>
      </c>
      <c r="C49" s="67">
        <f ca="1">+'MSG Ekipe+poj'!C77</f>
        <v>0</v>
      </c>
      <c r="D49" s="67">
        <f ca="1">+'MSG Ekipe+poj'!D77</f>
        <v>0</v>
      </c>
      <c r="E49" s="232">
        <f ca="1">+'MSG Ekipe+poj'!E77</f>
        <v>0</v>
      </c>
      <c r="F49" s="214">
        <f ca="1">+'MSG Ekipe+poj'!F77</f>
        <v>0</v>
      </c>
      <c r="G49" s="159">
        <f t="shared" si="20"/>
        <v>0</v>
      </c>
      <c r="H49" s="232">
        <f ca="1">+'MSG Ekipe+poj'!H77</f>
        <v>0</v>
      </c>
      <c r="I49" s="214">
        <f ca="1">+'MSG Ekipe+poj'!I77</f>
        <v>0</v>
      </c>
      <c r="J49" s="159">
        <f t="shared" si="21"/>
        <v>0</v>
      </c>
      <c r="K49" s="232">
        <f ca="1">+'MSG Ekipe+poj'!K77</f>
        <v>0</v>
      </c>
      <c r="L49" s="214">
        <f ca="1">+'MSG Ekipe+poj'!L77</f>
        <v>0</v>
      </c>
      <c r="M49" s="159">
        <f t="shared" si="22"/>
        <v>0</v>
      </c>
      <c r="N49" s="232">
        <f ca="1">+'MSG Ekipe+poj'!N77</f>
        <v>0</v>
      </c>
      <c r="O49" s="214">
        <f ca="1">+'MSG Ekipe+poj'!O77</f>
        <v>0</v>
      </c>
      <c r="P49" s="159">
        <f t="shared" si="23"/>
        <v>0</v>
      </c>
      <c r="Q49" s="232">
        <f ca="1">+'MSG Ekipe+poj'!Q77</f>
        <v>0</v>
      </c>
      <c r="R49" s="214">
        <f ca="1">+'MSG Ekipe+poj'!R77</f>
        <v>0</v>
      </c>
      <c r="S49" s="159">
        <f t="shared" si="24"/>
        <v>0</v>
      </c>
      <c r="T49" s="232">
        <f ca="1">+'MSG Ekipe+poj'!T77</f>
        <v>0</v>
      </c>
      <c r="U49" s="214">
        <f ca="1">+'MSG Ekipe+poj'!U77</f>
        <v>0</v>
      </c>
      <c r="V49" s="159">
        <f t="shared" si="25"/>
        <v>0</v>
      </c>
      <c r="W49" s="232">
        <f ca="1">+'MSG Ekipe+poj'!W77</f>
        <v>0</v>
      </c>
      <c r="X49" s="214">
        <f ca="1">+'MSG Ekipe+poj'!X77</f>
        <v>0</v>
      </c>
      <c r="Y49" s="159">
        <f t="shared" si="26"/>
        <v>0</v>
      </c>
      <c r="Z49" s="166">
        <v>113.9</v>
      </c>
      <c r="AA49" s="167">
        <v>0</v>
      </c>
      <c r="AB49" s="168">
        <f t="shared" si="18"/>
        <v>113.9</v>
      </c>
      <c r="AC49" s="97">
        <f>MAX(G49,J49,M49,P49,S49,V49)</f>
        <v>0</v>
      </c>
      <c r="AD49" s="24">
        <f>LARGE((G49,J49,M49,P49,S49,V49),2)</f>
        <v>0</v>
      </c>
      <c r="AE49" s="24">
        <f>LARGE((G49,J49,M49,P49,S49,V49),3)</f>
        <v>0</v>
      </c>
      <c r="AF49" s="24">
        <f>LARGE((G49,J49,M49,P49,S49,V49),4)</f>
        <v>0</v>
      </c>
    </row>
    <row r="50" spans="1:32" ht="15.75" hidden="1">
      <c r="A50" s="154">
        <v>22</v>
      </c>
      <c r="B50" s="67">
        <f ca="1">+'MSG Ekipe+poj'!B78</f>
        <v>0</v>
      </c>
      <c r="C50" s="67">
        <f ca="1">+'MSG Ekipe+poj'!C78</f>
        <v>0</v>
      </c>
      <c r="D50" s="67">
        <f ca="1">+'MSG Ekipe+poj'!D78</f>
        <v>0</v>
      </c>
      <c r="E50" s="232">
        <f ca="1">+'MSG Ekipe+poj'!E78</f>
        <v>0</v>
      </c>
      <c r="F50" s="214">
        <f ca="1">+'MSG Ekipe+poj'!F78</f>
        <v>0</v>
      </c>
      <c r="G50" s="159">
        <f t="shared" si="20"/>
        <v>0</v>
      </c>
      <c r="H50" s="232">
        <f ca="1">+'MSG Ekipe+poj'!H78</f>
        <v>0</v>
      </c>
      <c r="I50" s="214">
        <f ca="1">+'MSG Ekipe+poj'!I78</f>
        <v>0</v>
      </c>
      <c r="J50" s="159">
        <f t="shared" si="21"/>
        <v>0</v>
      </c>
      <c r="K50" s="232">
        <f ca="1">+'MSG Ekipe+poj'!K78</f>
        <v>0</v>
      </c>
      <c r="L50" s="214">
        <f ca="1">+'MSG Ekipe+poj'!L78</f>
        <v>0</v>
      </c>
      <c r="M50" s="159">
        <f t="shared" si="22"/>
        <v>0</v>
      </c>
      <c r="N50" s="232">
        <f ca="1">+'MSG Ekipe+poj'!N78</f>
        <v>0</v>
      </c>
      <c r="O50" s="214">
        <f ca="1">+'MSG Ekipe+poj'!O78</f>
        <v>0</v>
      </c>
      <c r="P50" s="159">
        <f t="shared" si="23"/>
        <v>0</v>
      </c>
      <c r="Q50" s="232">
        <f ca="1">+'MSG Ekipe+poj'!Q78</f>
        <v>0</v>
      </c>
      <c r="R50" s="214">
        <f ca="1">+'MSG Ekipe+poj'!R78</f>
        <v>0</v>
      </c>
      <c r="S50" s="159">
        <f t="shared" si="24"/>
        <v>0</v>
      </c>
      <c r="T50" s="232">
        <f ca="1">+'MSG Ekipe+poj'!T78</f>
        <v>0</v>
      </c>
      <c r="U50" s="214">
        <f ca="1">+'MSG Ekipe+poj'!U78</f>
        <v>0</v>
      </c>
      <c r="V50" s="159">
        <f t="shared" si="25"/>
        <v>0</v>
      </c>
      <c r="W50" s="232">
        <f ca="1">+'MSG Ekipe+poj'!W78</f>
        <v>0</v>
      </c>
      <c r="X50" s="214">
        <f ca="1">+'MSG Ekipe+poj'!X78</f>
        <v>0</v>
      </c>
      <c r="Y50" s="159">
        <f t="shared" si="26"/>
        <v>0</v>
      </c>
      <c r="Z50" s="166">
        <v>113.5</v>
      </c>
      <c r="AA50" s="167">
        <v>0</v>
      </c>
      <c r="AB50" s="168">
        <f t="shared" si="18"/>
        <v>113.5</v>
      </c>
      <c r="AC50" s="97">
        <f>MAX(G50,J50,M50,P50,S50,V50)</f>
        <v>0</v>
      </c>
      <c r="AD50" s="24">
        <f>LARGE((G50,J50,M50,P50,S50,V50),2)</f>
        <v>0</v>
      </c>
      <c r="AE50" s="24">
        <f>LARGE((G50,J50,M50,P50,S50,V50),3)</f>
        <v>0</v>
      </c>
      <c r="AF50" s="24">
        <f>LARGE((G50,J50,M50,P50,S50,V50),4)</f>
        <v>0</v>
      </c>
    </row>
    <row r="51" spans="1:32" ht="15.75" hidden="1">
      <c r="A51" s="154">
        <v>23</v>
      </c>
      <c r="B51" s="67">
        <f ca="1">+'MSG Ekipe+poj'!B29</f>
        <v>0</v>
      </c>
      <c r="C51" s="67" t="str">
        <f ca="1">+'MSG Ekipe+poj'!C29</f>
        <v>GK Salto Zadar</v>
      </c>
      <c r="D51" s="99">
        <f ca="1">+'MSG Ekipe+poj'!D29</f>
        <v>0</v>
      </c>
      <c r="E51" s="190">
        <f ca="1">+'MSG Ekipe+poj'!E29</f>
        <v>0</v>
      </c>
      <c r="F51" s="74">
        <f ca="1">+'MSG Ekipe+poj'!F29</f>
        <v>0</v>
      </c>
      <c r="G51" s="159">
        <f t="shared" si="20"/>
        <v>0</v>
      </c>
      <c r="H51" s="190">
        <f ca="1">+'MSG Ekipe+poj'!H29</f>
        <v>0</v>
      </c>
      <c r="I51" s="74">
        <f ca="1">+'MSG Ekipe+poj'!I29</f>
        <v>0</v>
      </c>
      <c r="J51" s="159">
        <f t="shared" si="21"/>
        <v>0</v>
      </c>
      <c r="K51" s="190">
        <f ca="1">+'MSG Ekipe+poj'!K29</f>
        <v>0</v>
      </c>
      <c r="L51" s="74">
        <f ca="1">+'MSG Ekipe+poj'!L29</f>
        <v>0</v>
      </c>
      <c r="M51" s="159">
        <f t="shared" si="22"/>
        <v>0</v>
      </c>
      <c r="N51" s="190">
        <f ca="1">+'MSG Ekipe+poj'!N29</f>
        <v>0</v>
      </c>
      <c r="O51" s="74">
        <f ca="1">+'MSG Ekipe+poj'!O29</f>
        <v>0</v>
      </c>
      <c r="P51" s="159">
        <f t="shared" si="23"/>
        <v>0</v>
      </c>
      <c r="Q51" s="190">
        <f ca="1">+'MSG Ekipe+poj'!Q29</f>
        <v>0</v>
      </c>
      <c r="R51" s="74">
        <f ca="1">+'MSG Ekipe+poj'!R29</f>
        <v>0</v>
      </c>
      <c r="S51" s="159">
        <f t="shared" si="24"/>
        <v>0</v>
      </c>
      <c r="T51" s="190">
        <f ca="1">+'MSG Ekipe+poj'!T29</f>
        <v>0</v>
      </c>
      <c r="U51" s="74">
        <f ca="1">+'MSG Ekipe+poj'!U29</f>
        <v>0</v>
      </c>
      <c r="V51" s="159">
        <f t="shared" si="25"/>
        <v>0</v>
      </c>
      <c r="W51" s="190">
        <f ca="1">+'MSG Ekipe+poj'!W29</f>
        <v>0</v>
      </c>
      <c r="X51" s="74">
        <f ca="1">+'MSG Ekipe+poj'!X29</f>
        <v>0</v>
      </c>
      <c r="Y51" s="159">
        <f t="shared" si="26"/>
        <v>0</v>
      </c>
      <c r="Z51" s="166">
        <v>112.9</v>
      </c>
      <c r="AA51" s="167">
        <v>0</v>
      </c>
      <c r="AB51" s="168">
        <f t="shared" si="18"/>
        <v>112.9</v>
      </c>
      <c r="AC51" s="97">
        <f>MAX(G51,J51,M51,P51,S51,V51)</f>
        <v>0</v>
      </c>
      <c r="AD51" s="24">
        <f>LARGE((G51,J51,M51,P51,S51,V51),2)</f>
        <v>0</v>
      </c>
      <c r="AE51" s="24">
        <f>LARGE((G51,J51,M51,P51,S51,V51),3)</f>
        <v>0</v>
      </c>
      <c r="AF51" s="24">
        <f>LARGE((G51,J51,M51,P51,S51,V51),4)</f>
        <v>0</v>
      </c>
    </row>
    <row r="53" spans="1:32" ht="16.5" thickBot="1">
      <c r="A53" s="79"/>
      <c r="B53" s="82" t="s">
        <v>195</v>
      </c>
      <c r="C53" s="79"/>
      <c r="D53" s="80"/>
      <c r="E53" s="79"/>
      <c r="F53" s="79"/>
      <c r="G53" s="81"/>
      <c r="H53" s="79"/>
      <c r="I53" s="79"/>
      <c r="J53" s="81"/>
      <c r="K53" s="79"/>
      <c r="L53" s="79"/>
      <c r="M53" s="81"/>
      <c r="N53" s="79"/>
      <c r="O53" s="79"/>
      <c r="P53" s="81"/>
      <c r="Q53" s="79"/>
      <c r="R53" s="79"/>
      <c r="S53" s="81"/>
      <c r="T53" s="79"/>
      <c r="U53" s="79"/>
      <c r="V53" s="81"/>
      <c r="W53" s="81"/>
      <c r="X53" s="81"/>
      <c r="Y53" s="49"/>
      <c r="Z53" s="49"/>
      <c r="AA53" s="49"/>
      <c r="AB53" s="49"/>
    </row>
    <row r="54" spans="1:32" ht="26.25" customHeight="1">
      <c r="A54" s="146"/>
      <c r="B54" s="145" t="s">
        <v>21</v>
      </c>
      <c r="C54" s="145" t="s">
        <v>17</v>
      </c>
      <c r="D54" s="266" t="s">
        <v>47</v>
      </c>
      <c r="E54" s="263"/>
      <c r="F54" s="264"/>
      <c r="G54" s="265"/>
      <c r="H54" s="263"/>
      <c r="I54" s="264"/>
      <c r="J54" s="265"/>
      <c r="K54" s="263"/>
      <c r="L54" s="264"/>
      <c r="M54" s="265"/>
      <c r="N54" s="263"/>
      <c r="O54" s="264"/>
      <c r="P54" s="265"/>
      <c r="Q54" s="263"/>
      <c r="R54" s="264"/>
      <c r="S54" s="265"/>
      <c r="T54" s="263"/>
      <c r="U54" s="264"/>
      <c r="V54" s="265"/>
      <c r="W54" s="260" t="s">
        <v>167</v>
      </c>
      <c r="X54" s="261"/>
      <c r="Y54" s="262"/>
      <c r="Z54" s="268" t="s">
        <v>48</v>
      </c>
      <c r="AA54" s="270" t="s">
        <v>52</v>
      </c>
      <c r="AB54" s="272" t="s">
        <v>49</v>
      </c>
      <c r="AC54" s="95" t="s">
        <v>10</v>
      </c>
      <c r="AD54" s="31"/>
      <c r="AE54" s="31"/>
      <c r="AF54" s="32"/>
    </row>
    <row r="55" spans="1:32" ht="15">
      <c r="A55" s="150"/>
      <c r="B55" s="151"/>
      <c r="C55" s="152"/>
      <c r="D55" s="267"/>
      <c r="E55" s="153" t="s">
        <v>29</v>
      </c>
      <c r="F55" s="155" t="s">
        <v>30</v>
      </c>
      <c r="G55" s="156" t="s">
        <v>31</v>
      </c>
      <c r="H55" s="153" t="s">
        <v>29</v>
      </c>
      <c r="I55" s="155" t="s">
        <v>30</v>
      </c>
      <c r="J55" s="157" t="s">
        <v>31</v>
      </c>
      <c r="K55" s="153" t="s">
        <v>29</v>
      </c>
      <c r="L55" s="155" t="s">
        <v>30</v>
      </c>
      <c r="M55" s="157" t="s">
        <v>31</v>
      </c>
      <c r="N55" s="153" t="s">
        <v>29</v>
      </c>
      <c r="O55" s="155" t="s">
        <v>30</v>
      </c>
      <c r="P55" s="157" t="s">
        <v>31</v>
      </c>
      <c r="Q55" s="153" t="s">
        <v>29</v>
      </c>
      <c r="R55" s="155" t="s">
        <v>30</v>
      </c>
      <c r="S55" s="157" t="s">
        <v>31</v>
      </c>
      <c r="T55" s="153" t="s">
        <v>29</v>
      </c>
      <c r="U55" s="155" t="s">
        <v>30</v>
      </c>
      <c r="V55" s="157" t="s">
        <v>31</v>
      </c>
      <c r="W55" s="153" t="s">
        <v>29</v>
      </c>
      <c r="X55" s="155" t="s">
        <v>30</v>
      </c>
      <c r="Y55" s="157" t="s">
        <v>31</v>
      </c>
      <c r="Z55" s="269"/>
      <c r="AA55" s="271"/>
      <c r="AB55" s="273"/>
      <c r="AC55" s="96" t="s">
        <v>6</v>
      </c>
      <c r="AD55" s="34" t="s">
        <v>7</v>
      </c>
      <c r="AE55" s="34" t="s">
        <v>8</v>
      </c>
      <c r="AF55" s="35" t="s">
        <v>9</v>
      </c>
    </row>
    <row r="56" spans="1:32" ht="15.75">
      <c r="A56" s="154">
        <v>1</v>
      </c>
      <c r="B56" s="67" t="str">
        <f ca="1">'MSG Ekipe+poj'!B86</f>
        <v>Paladin Ante</v>
      </c>
      <c r="C56" s="239" t="str">
        <f ca="1">'MSG Ekipe+poj'!C86</f>
        <v>GK Marjan</v>
      </c>
      <c r="D56" s="248" t="str">
        <f ca="1">'MSG Ekipe+poj'!D86</f>
        <v>1998.</v>
      </c>
      <c r="E56" s="251">
        <f ca="1">'MSG Ekipe+poj'!E86</f>
        <v>10</v>
      </c>
      <c r="F56" s="247">
        <f ca="1">'MSG Ekipe+poj'!F86</f>
        <v>9.5</v>
      </c>
      <c r="G56" s="159">
        <f t="shared" ref="G56:G70" si="27">+E56+F56</f>
        <v>19.5</v>
      </c>
      <c r="H56" s="251">
        <f ca="1">'MSG Ekipe+poj'!H86</f>
        <v>10</v>
      </c>
      <c r="I56" s="247">
        <f ca="1">'MSG Ekipe+poj'!I86</f>
        <v>8.5</v>
      </c>
      <c r="J56" s="159">
        <f t="shared" ref="J56:J70" si="28">+H56+I56</f>
        <v>18.5</v>
      </c>
      <c r="K56" s="251">
        <f ca="1">'MSG Ekipe+poj'!K86</f>
        <v>10</v>
      </c>
      <c r="L56" s="247">
        <f ca="1">'MSG Ekipe+poj'!L86</f>
        <v>9.1999999999999993</v>
      </c>
      <c r="M56" s="159">
        <f t="shared" ref="M56:M70" si="29">+K56+L56</f>
        <v>19.2</v>
      </c>
      <c r="N56" s="251">
        <f ca="1">'MSG Ekipe+poj'!N86</f>
        <v>10</v>
      </c>
      <c r="O56" s="247">
        <f ca="1">'MSG Ekipe+poj'!O86</f>
        <v>9.6</v>
      </c>
      <c r="P56" s="159">
        <f t="shared" ref="P56:P70" si="30">+N56+O56</f>
        <v>19.600000000000001</v>
      </c>
      <c r="Q56" s="251">
        <f ca="1">'MSG Ekipe+poj'!Q86</f>
        <v>10</v>
      </c>
      <c r="R56" s="247">
        <f ca="1">'MSG Ekipe+poj'!R86</f>
        <v>9.1999999999999993</v>
      </c>
      <c r="S56" s="159">
        <f t="shared" ref="S56:S70" si="31">+Q56+R56</f>
        <v>19.2</v>
      </c>
      <c r="T56" s="251">
        <f ca="1">'MSG Ekipe+poj'!T86</f>
        <v>10</v>
      </c>
      <c r="U56" s="247">
        <f ca="1">'MSG Ekipe+poj'!U86</f>
        <v>8.1</v>
      </c>
      <c r="V56" s="159">
        <f t="shared" ref="V56:V70" si="32">+T56+U56</f>
        <v>18.100000000000001</v>
      </c>
      <c r="W56" s="251">
        <f ca="1">'MSG Ekipe+poj'!W86</f>
        <v>60</v>
      </c>
      <c r="X56" s="247">
        <f ca="1">'MSG Ekipe+poj'!X86</f>
        <v>54.1</v>
      </c>
      <c r="Y56" s="159">
        <f t="shared" ref="Y56:Y70" si="33">+W56+X56</f>
        <v>114.1</v>
      </c>
      <c r="Z56" s="172">
        <v>113.1</v>
      </c>
      <c r="AA56" s="173">
        <v>114.3</v>
      </c>
      <c r="AB56" s="174">
        <f>SUM(Y56:AA56)-MIN(Y56:AA56)</f>
        <v>228.4</v>
      </c>
      <c r="AC56" s="97">
        <f>MAX(G56,J56,M56,P56,S56,V56)</f>
        <v>19.600000000000001</v>
      </c>
      <c r="AD56" s="24">
        <f>LARGE((G56,J56,M56,P56,S56,V56),2)</f>
        <v>19.5</v>
      </c>
      <c r="AE56" s="24">
        <f>LARGE((G56,J56,M56,P56,S56,V56),3)</f>
        <v>19.2</v>
      </c>
      <c r="AF56" s="24">
        <f>LARGE((G56,J56,M56,P56,S56,V56),4)</f>
        <v>19.2</v>
      </c>
    </row>
    <row r="57" spans="1:32" ht="15.75">
      <c r="A57" s="154">
        <v>2</v>
      </c>
      <c r="B57" s="67" t="str">
        <f ca="1">'MSG Ekipe+poj'!B35</f>
        <v>Lončar Ante</v>
      </c>
      <c r="C57" s="239" t="str">
        <f ca="1">'MSG Ekipe+poj'!C35</f>
        <v>GK Salto Solin</v>
      </c>
      <c r="D57" s="248" t="str">
        <f ca="1">'MSG Ekipe+poj'!D35</f>
        <v>2001.</v>
      </c>
      <c r="E57" s="251">
        <f ca="1">'MSG Ekipe+poj'!E35</f>
        <v>10</v>
      </c>
      <c r="F57" s="247">
        <f ca="1">'MSG Ekipe+poj'!F35</f>
        <v>8.9</v>
      </c>
      <c r="G57" s="159">
        <f t="shared" si="27"/>
        <v>18.899999999999999</v>
      </c>
      <c r="H57" s="251">
        <f ca="1">'MSG Ekipe+poj'!H35</f>
        <v>10</v>
      </c>
      <c r="I57" s="247">
        <f ca="1">'MSG Ekipe+poj'!I35</f>
        <v>7.3</v>
      </c>
      <c r="J57" s="159">
        <f t="shared" si="28"/>
        <v>17.3</v>
      </c>
      <c r="K57" s="251">
        <f ca="1">'MSG Ekipe+poj'!K35</f>
        <v>10</v>
      </c>
      <c r="L57" s="247">
        <f ca="1">'MSG Ekipe+poj'!L35</f>
        <v>8.1</v>
      </c>
      <c r="M57" s="159">
        <f t="shared" si="29"/>
        <v>18.100000000000001</v>
      </c>
      <c r="N57" s="251">
        <f ca="1">'MSG Ekipe+poj'!N35</f>
        <v>10</v>
      </c>
      <c r="O57" s="247">
        <f ca="1">'MSG Ekipe+poj'!O35</f>
        <v>9.4</v>
      </c>
      <c r="P57" s="159">
        <f t="shared" si="30"/>
        <v>19.399999999999999</v>
      </c>
      <c r="Q57" s="251">
        <f ca="1">'MSG Ekipe+poj'!Q35</f>
        <v>9</v>
      </c>
      <c r="R57" s="247">
        <f ca="1">'MSG Ekipe+poj'!R35</f>
        <v>8.4</v>
      </c>
      <c r="S57" s="159">
        <f t="shared" si="31"/>
        <v>17.399999999999999</v>
      </c>
      <c r="T57" s="251">
        <f ca="1">'MSG Ekipe+poj'!T35</f>
        <v>10</v>
      </c>
      <c r="U57" s="247">
        <f ca="1">'MSG Ekipe+poj'!U35</f>
        <v>8</v>
      </c>
      <c r="V57" s="159">
        <f t="shared" si="32"/>
        <v>18</v>
      </c>
      <c r="W57" s="251">
        <f ca="1">'MSG Ekipe+poj'!W35</f>
        <v>59</v>
      </c>
      <c r="X57" s="247">
        <f ca="1">'MSG Ekipe+poj'!X35</f>
        <v>50.099999999999994</v>
      </c>
      <c r="Y57" s="159">
        <f t="shared" si="33"/>
        <v>109.1</v>
      </c>
      <c r="Z57" s="166">
        <v>0</v>
      </c>
      <c r="AA57" s="167">
        <v>106.9</v>
      </c>
      <c r="AB57" s="168">
        <f>SUM(Y57:AA57)-MIN(Y57:AA57)</f>
        <v>216</v>
      </c>
      <c r="AC57" s="97">
        <f>MAX(G57,J57,M57,P57,S57,V57)</f>
        <v>19.399999999999999</v>
      </c>
      <c r="AD57" s="24">
        <f>LARGE((G57,J57,M57,P57,S57,V57),2)</f>
        <v>18.899999999999999</v>
      </c>
      <c r="AE57" s="24">
        <f>LARGE((G57,J57,M57,P57,S57,V57),3)</f>
        <v>18.100000000000001</v>
      </c>
      <c r="AF57" s="24">
        <f>LARGE((G57,J57,M57,P57,S57,V57),4)</f>
        <v>18</v>
      </c>
    </row>
    <row r="58" spans="1:32" ht="15.75">
      <c r="A58" s="154">
        <v>3</v>
      </c>
      <c r="B58" s="67" t="str">
        <f ca="1">'MSG Ekipe+poj'!B23</f>
        <v>Skroće Marino</v>
      </c>
      <c r="C58" s="239" t="str">
        <f ca="1">'MSG Ekipe+poj'!C23</f>
        <v>GK Salto Zadar</v>
      </c>
      <c r="D58" s="248" t="str">
        <f ca="1">'MSG Ekipe+poj'!D23</f>
        <v>1999.</v>
      </c>
      <c r="E58" s="251">
        <f ca="1">'MSG Ekipe+poj'!E23</f>
        <v>10</v>
      </c>
      <c r="F58" s="247">
        <f ca="1">'MSG Ekipe+poj'!F23</f>
        <v>9.1</v>
      </c>
      <c r="G58" s="159">
        <f t="shared" si="27"/>
        <v>19.100000000000001</v>
      </c>
      <c r="H58" s="251">
        <f ca="1">'MSG Ekipe+poj'!H23</f>
        <v>9</v>
      </c>
      <c r="I58" s="247">
        <f ca="1">'MSG Ekipe+poj'!I23</f>
        <v>7</v>
      </c>
      <c r="J58" s="159">
        <f t="shared" si="28"/>
        <v>16</v>
      </c>
      <c r="K58" s="251">
        <f ca="1">'MSG Ekipe+poj'!K23</f>
        <v>10</v>
      </c>
      <c r="L58" s="247">
        <f ca="1">'MSG Ekipe+poj'!L23</f>
        <v>8.5500000000000007</v>
      </c>
      <c r="M58" s="159">
        <f t="shared" si="29"/>
        <v>18.55</v>
      </c>
      <c r="N58" s="251">
        <f ca="1">'MSG Ekipe+poj'!N23</f>
        <v>10</v>
      </c>
      <c r="O58" s="247">
        <f ca="1">'MSG Ekipe+poj'!O23</f>
        <v>9.8000000000000007</v>
      </c>
      <c r="P58" s="159">
        <f t="shared" si="30"/>
        <v>19.8</v>
      </c>
      <c r="Q58" s="251">
        <f ca="1">'MSG Ekipe+poj'!Q23</f>
        <v>10</v>
      </c>
      <c r="R58" s="247">
        <f ca="1">'MSG Ekipe+poj'!R23</f>
        <v>8</v>
      </c>
      <c r="S58" s="159">
        <f t="shared" si="31"/>
        <v>18</v>
      </c>
      <c r="T58" s="251">
        <f ca="1">'MSG Ekipe+poj'!T23</f>
        <v>9</v>
      </c>
      <c r="U58" s="247">
        <f ca="1">'MSG Ekipe+poj'!U23</f>
        <v>8.1999999999999993</v>
      </c>
      <c r="V58" s="159">
        <f t="shared" si="32"/>
        <v>17.2</v>
      </c>
      <c r="W58" s="251">
        <f ca="1">'MSG Ekipe+poj'!W23</f>
        <v>58</v>
      </c>
      <c r="X58" s="247">
        <f ca="1">'MSG Ekipe+poj'!X23</f>
        <v>50.650000000000006</v>
      </c>
      <c r="Y58" s="159">
        <f t="shared" si="33"/>
        <v>108.65</v>
      </c>
      <c r="Z58" s="166"/>
      <c r="AA58" s="167"/>
      <c r="AB58" s="168"/>
      <c r="AC58" s="97"/>
      <c r="AD58" s="24"/>
      <c r="AE58" s="24"/>
      <c r="AF58" s="24"/>
    </row>
    <row r="59" spans="1:32" ht="15.75">
      <c r="A59" s="154">
        <v>4</v>
      </c>
      <c r="B59" s="67" t="str">
        <f ca="1">'MSG Ekipe+poj'!B87</f>
        <v>Puljiz Filip</v>
      </c>
      <c r="C59" s="239" t="str">
        <f ca="1">'MSG Ekipe+poj'!C87</f>
        <v>GK Marjan</v>
      </c>
      <c r="D59" s="248" t="str">
        <f ca="1">'MSG Ekipe+poj'!D87</f>
        <v>1999.</v>
      </c>
      <c r="E59" s="251">
        <f ca="1">'MSG Ekipe+poj'!E87</f>
        <v>9</v>
      </c>
      <c r="F59" s="247">
        <f ca="1">'MSG Ekipe+poj'!F87</f>
        <v>9</v>
      </c>
      <c r="G59" s="159">
        <f t="shared" si="27"/>
        <v>18</v>
      </c>
      <c r="H59" s="251">
        <f ca="1">'MSG Ekipe+poj'!H87</f>
        <v>10</v>
      </c>
      <c r="I59" s="247">
        <f ca="1">'MSG Ekipe+poj'!I87</f>
        <v>7.2</v>
      </c>
      <c r="J59" s="159">
        <f t="shared" si="28"/>
        <v>17.2</v>
      </c>
      <c r="K59" s="251">
        <f ca="1">'MSG Ekipe+poj'!K87</f>
        <v>10</v>
      </c>
      <c r="L59" s="247">
        <f ca="1">'MSG Ekipe+poj'!L87</f>
        <v>8.6999999999999993</v>
      </c>
      <c r="M59" s="159">
        <f t="shared" si="29"/>
        <v>18.7</v>
      </c>
      <c r="N59" s="251">
        <f ca="1">'MSG Ekipe+poj'!N87</f>
        <v>10</v>
      </c>
      <c r="O59" s="247">
        <f ca="1">'MSG Ekipe+poj'!O87</f>
        <v>9.8000000000000007</v>
      </c>
      <c r="P59" s="159">
        <f t="shared" si="30"/>
        <v>19.8</v>
      </c>
      <c r="Q59" s="251">
        <f ca="1">'MSG Ekipe+poj'!Q87</f>
        <v>8</v>
      </c>
      <c r="R59" s="247">
        <f ca="1">'MSG Ekipe+poj'!R87</f>
        <v>9.1</v>
      </c>
      <c r="S59" s="159">
        <f t="shared" si="31"/>
        <v>17.100000000000001</v>
      </c>
      <c r="T59" s="251">
        <f ca="1">'MSG Ekipe+poj'!T87</f>
        <v>9</v>
      </c>
      <c r="U59" s="247">
        <f ca="1">'MSG Ekipe+poj'!U87</f>
        <v>7.4</v>
      </c>
      <c r="V59" s="159">
        <f t="shared" si="32"/>
        <v>16.399999999999999</v>
      </c>
      <c r="W59" s="251">
        <f ca="1">'MSG Ekipe+poj'!W87</f>
        <v>56</v>
      </c>
      <c r="X59" s="247">
        <f ca="1">'MSG Ekipe+poj'!X87</f>
        <v>51.2</v>
      </c>
      <c r="Y59" s="159">
        <f t="shared" si="33"/>
        <v>107.2</v>
      </c>
      <c r="Z59" s="166"/>
      <c r="AA59" s="167"/>
      <c r="AB59" s="168"/>
      <c r="AC59" s="97"/>
      <c r="AD59" s="24"/>
      <c r="AE59" s="24"/>
      <c r="AF59" s="24"/>
    </row>
    <row r="60" spans="1:32" ht="15.75">
      <c r="A60" s="154">
        <v>5</v>
      </c>
      <c r="B60" s="67" t="str">
        <f ca="1">'MSG Ekipe+poj'!B34</f>
        <v>Radnić Marko</v>
      </c>
      <c r="C60" s="239" t="str">
        <f ca="1">'MSG Ekipe+poj'!C34</f>
        <v>GK Salto Solin</v>
      </c>
      <c r="D60" s="248" t="str">
        <f ca="1">'MSG Ekipe+poj'!D34</f>
        <v>2002.</v>
      </c>
      <c r="E60" s="251">
        <f ca="1">'MSG Ekipe+poj'!E34</f>
        <v>10</v>
      </c>
      <c r="F60" s="247">
        <f ca="1">'MSG Ekipe+poj'!F34</f>
        <v>9</v>
      </c>
      <c r="G60" s="159">
        <f t="shared" si="27"/>
        <v>19</v>
      </c>
      <c r="H60" s="251">
        <f ca="1">'MSG Ekipe+poj'!H34</f>
        <v>10</v>
      </c>
      <c r="I60" s="247">
        <f ca="1">'MSG Ekipe+poj'!I34</f>
        <v>6.5</v>
      </c>
      <c r="J60" s="159">
        <f t="shared" si="28"/>
        <v>16.5</v>
      </c>
      <c r="K60" s="251">
        <f ca="1">'MSG Ekipe+poj'!K34</f>
        <v>10</v>
      </c>
      <c r="L60" s="247">
        <f ca="1">'MSG Ekipe+poj'!L34</f>
        <v>8</v>
      </c>
      <c r="M60" s="159">
        <f t="shared" si="29"/>
        <v>18</v>
      </c>
      <c r="N60" s="251">
        <f ca="1">'MSG Ekipe+poj'!N34</f>
        <v>10</v>
      </c>
      <c r="O60" s="247">
        <f ca="1">'MSG Ekipe+poj'!O34</f>
        <v>9.1</v>
      </c>
      <c r="P60" s="159">
        <f t="shared" si="30"/>
        <v>19.100000000000001</v>
      </c>
      <c r="Q60" s="251">
        <f ca="1">'MSG Ekipe+poj'!Q34</f>
        <v>8</v>
      </c>
      <c r="R60" s="247">
        <f ca="1">'MSG Ekipe+poj'!R34</f>
        <v>8.1999999999999993</v>
      </c>
      <c r="S60" s="159">
        <f t="shared" si="31"/>
        <v>16.2</v>
      </c>
      <c r="T60" s="251">
        <f ca="1">'MSG Ekipe+poj'!T34</f>
        <v>10</v>
      </c>
      <c r="U60" s="247">
        <f ca="1">'MSG Ekipe+poj'!U34</f>
        <v>7.5</v>
      </c>
      <c r="V60" s="159">
        <f t="shared" si="32"/>
        <v>17.5</v>
      </c>
      <c r="W60" s="251">
        <f ca="1">'MSG Ekipe+poj'!W34</f>
        <v>58</v>
      </c>
      <c r="X60" s="247">
        <f ca="1">'MSG Ekipe+poj'!X34</f>
        <v>48.3</v>
      </c>
      <c r="Y60" s="159">
        <f t="shared" si="33"/>
        <v>106.3</v>
      </c>
      <c r="Z60" s="166"/>
      <c r="AA60" s="167"/>
      <c r="AB60" s="168"/>
      <c r="AC60" s="97"/>
      <c r="AD60" s="24"/>
      <c r="AE60" s="24"/>
      <c r="AF60" s="24"/>
    </row>
    <row r="61" spans="1:32" ht="15.75">
      <c r="A61" s="154">
        <v>6</v>
      </c>
      <c r="B61" s="67" t="str">
        <f ca="1">'MSG Ekipe+poj'!B31</f>
        <v>Jukić Tomislav</v>
      </c>
      <c r="C61" s="239" t="str">
        <f ca="1">'MSG Ekipe+poj'!C31</f>
        <v>GK Salto Solin</v>
      </c>
      <c r="D61" s="248" t="str">
        <f ca="1">'MSG Ekipe+poj'!D31</f>
        <v>1999.</v>
      </c>
      <c r="E61" s="251">
        <f ca="1">'MSG Ekipe+poj'!E31</f>
        <v>9</v>
      </c>
      <c r="F61" s="247">
        <f ca="1">'MSG Ekipe+poj'!F31</f>
        <v>8.5</v>
      </c>
      <c r="G61" s="159">
        <f t="shared" si="27"/>
        <v>17.5</v>
      </c>
      <c r="H61" s="251">
        <f ca="1">'MSG Ekipe+poj'!H31</f>
        <v>10</v>
      </c>
      <c r="I61" s="247">
        <f ca="1">'MSG Ekipe+poj'!I31</f>
        <v>8.8000000000000007</v>
      </c>
      <c r="J61" s="159">
        <f t="shared" si="28"/>
        <v>18.8</v>
      </c>
      <c r="K61" s="251">
        <f ca="1">'MSG Ekipe+poj'!K31</f>
        <v>9</v>
      </c>
      <c r="L61" s="247">
        <f ca="1">'MSG Ekipe+poj'!L31</f>
        <v>7.7</v>
      </c>
      <c r="M61" s="159">
        <f t="shared" si="29"/>
        <v>16.7</v>
      </c>
      <c r="N61" s="251">
        <f ca="1">'MSG Ekipe+poj'!N31</f>
        <v>10</v>
      </c>
      <c r="O61" s="247">
        <f ca="1">'MSG Ekipe+poj'!O31</f>
        <v>9.6</v>
      </c>
      <c r="P61" s="159">
        <f t="shared" si="30"/>
        <v>19.600000000000001</v>
      </c>
      <c r="Q61" s="251">
        <f ca="1">'MSG Ekipe+poj'!Q31</f>
        <v>8</v>
      </c>
      <c r="R61" s="247">
        <f ca="1">'MSG Ekipe+poj'!R31</f>
        <v>7.6</v>
      </c>
      <c r="S61" s="159">
        <f t="shared" si="31"/>
        <v>15.6</v>
      </c>
      <c r="T61" s="251">
        <f ca="1">'MSG Ekipe+poj'!T31</f>
        <v>8</v>
      </c>
      <c r="U61" s="247">
        <f ca="1">'MSG Ekipe+poj'!U31</f>
        <v>8</v>
      </c>
      <c r="V61" s="159">
        <f t="shared" si="32"/>
        <v>16</v>
      </c>
      <c r="W61" s="251">
        <f ca="1">'MSG Ekipe+poj'!W31</f>
        <v>54</v>
      </c>
      <c r="X61" s="247">
        <f ca="1">'MSG Ekipe+poj'!X31</f>
        <v>50.2</v>
      </c>
      <c r="Y61" s="159">
        <f t="shared" si="33"/>
        <v>104.2</v>
      </c>
      <c r="Z61" s="166"/>
      <c r="AA61" s="167"/>
      <c r="AB61" s="168"/>
      <c r="AC61" s="97"/>
      <c r="AD61" s="24"/>
      <c r="AE61" s="24"/>
      <c r="AF61" s="24"/>
    </row>
    <row r="62" spans="1:32" ht="15.75">
      <c r="A62" s="154">
        <v>7</v>
      </c>
      <c r="B62" s="67" t="str">
        <f ca="1">'MSG Ekipe+poj'!B24</f>
        <v>Bajlo Danijel</v>
      </c>
      <c r="C62" s="239" t="str">
        <f ca="1">'MSG Ekipe+poj'!C24</f>
        <v>GK Salto Zadar</v>
      </c>
      <c r="D62" s="248" t="str">
        <f ca="1">'MSG Ekipe+poj'!D24</f>
        <v>1998.</v>
      </c>
      <c r="E62" s="251">
        <f ca="1">'MSG Ekipe+poj'!E24</f>
        <v>10</v>
      </c>
      <c r="F62" s="247">
        <f ca="1">'MSG Ekipe+poj'!F24</f>
        <v>8.6999999999999993</v>
      </c>
      <c r="G62" s="159">
        <f t="shared" si="27"/>
        <v>18.7</v>
      </c>
      <c r="H62" s="251">
        <f ca="1">'MSG Ekipe+poj'!H24</f>
        <v>7</v>
      </c>
      <c r="I62" s="247">
        <f ca="1">'MSG Ekipe+poj'!I24</f>
        <v>8</v>
      </c>
      <c r="J62" s="159">
        <f t="shared" si="28"/>
        <v>15</v>
      </c>
      <c r="K62" s="251">
        <f ca="1">'MSG Ekipe+poj'!K24</f>
        <v>9</v>
      </c>
      <c r="L62" s="247">
        <f ca="1">'MSG Ekipe+poj'!L24</f>
        <v>7.6</v>
      </c>
      <c r="M62" s="159">
        <f t="shared" si="29"/>
        <v>16.600000000000001</v>
      </c>
      <c r="N62" s="251">
        <f ca="1">'MSG Ekipe+poj'!N24</f>
        <v>10</v>
      </c>
      <c r="O62" s="247">
        <f ca="1">'MSG Ekipe+poj'!O24</f>
        <v>9.5</v>
      </c>
      <c r="P62" s="159">
        <f t="shared" si="30"/>
        <v>19.5</v>
      </c>
      <c r="Q62" s="251">
        <f ca="1">'MSG Ekipe+poj'!Q24</f>
        <v>9</v>
      </c>
      <c r="R62" s="247">
        <f ca="1">'MSG Ekipe+poj'!R24</f>
        <v>8.6999999999999993</v>
      </c>
      <c r="S62" s="159">
        <f t="shared" si="31"/>
        <v>17.7</v>
      </c>
      <c r="T62" s="251">
        <f ca="1">'MSG Ekipe+poj'!T24</f>
        <v>8</v>
      </c>
      <c r="U62" s="247">
        <f ca="1">'MSG Ekipe+poj'!U24</f>
        <v>5.8</v>
      </c>
      <c r="V62" s="159">
        <f t="shared" si="32"/>
        <v>13.8</v>
      </c>
      <c r="W62" s="251">
        <f ca="1">'MSG Ekipe+poj'!W24</f>
        <v>53</v>
      </c>
      <c r="X62" s="247">
        <f ca="1">'MSG Ekipe+poj'!X24</f>
        <v>48.3</v>
      </c>
      <c r="Y62" s="159">
        <f t="shared" si="33"/>
        <v>101.3</v>
      </c>
      <c r="Z62" s="166"/>
      <c r="AA62" s="167"/>
      <c r="AB62" s="168"/>
      <c r="AC62" s="97"/>
      <c r="AD62" s="24"/>
      <c r="AE62" s="24"/>
      <c r="AF62" s="24"/>
    </row>
    <row r="63" spans="1:32" ht="15.75">
      <c r="A63" s="154">
        <v>8</v>
      </c>
      <c r="B63" s="67" t="str">
        <f ca="1">'MSG Ekipe+poj'!B32</f>
        <v>Majić Luka (1)</v>
      </c>
      <c r="C63" s="239" t="str">
        <f ca="1">'MSG Ekipe+poj'!C32</f>
        <v>GK Salto Solin</v>
      </c>
      <c r="D63" s="248" t="str">
        <f ca="1">'MSG Ekipe+poj'!D32</f>
        <v>2000.</v>
      </c>
      <c r="E63" s="251">
        <f ca="1">'MSG Ekipe+poj'!E32</f>
        <v>10</v>
      </c>
      <c r="F63" s="247">
        <f ca="1">'MSG Ekipe+poj'!F32</f>
        <v>8.4</v>
      </c>
      <c r="G63" s="159">
        <f t="shared" si="27"/>
        <v>18.399999999999999</v>
      </c>
      <c r="H63" s="251">
        <f ca="1">'MSG Ekipe+poj'!H32</f>
        <v>8</v>
      </c>
      <c r="I63" s="247">
        <f ca="1">'MSG Ekipe+poj'!I32</f>
        <v>7.4</v>
      </c>
      <c r="J63" s="159">
        <f t="shared" si="28"/>
        <v>15.4</v>
      </c>
      <c r="K63" s="251">
        <f ca="1">'MSG Ekipe+poj'!K32</f>
        <v>9</v>
      </c>
      <c r="L63" s="247">
        <f ca="1">'MSG Ekipe+poj'!L32</f>
        <v>7</v>
      </c>
      <c r="M63" s="159">
        <f t="shared" si="29"/>
        <v>16</v>
      </c>
      <c r="N63" s="251">
        <f ca="1">'MSG Ekipe+poj'!N32</f>
        <v>10</v>
      </c>
      <c r="O63" s="247">
        <f ca="1">'MSG Ekipe+poj'!O32</f>
        <v>8.5</v>
      </c>
      <c r="P63" s="159">
        <f t="shared" si="30"/>
        <v>18.5</v>
      </c>
      <c r="Q63" s="251">
        <f ca="1">'MSG Ekipe+poj'!Q32</f>
        <v>8</v>
      </c>
      <c r="R63" s="247">
        <f ca="1">'MSG Ekipe+poj'!R32</f>
        <v>7.9</v>
      </c>
      <c r="S63" s="159">
        <f t="shared" si="31"/>
        <v>15.9</v>
      </c>
      <c r="T63" s="251">
        <f ca="1">'MSG Ekipe+poj'!T32</f>
        <v>9</v>
      </c>
      <c r="U63" s="247">
        <f ca="1">'MSG Ekipe+poj'!U32</f>
        <v>7</v>
      </c>
      <c r="V63" s="159">
        <f t="shared" si="32"/>
        <v>16</v>
      </c>
      <c r="W63" s="251">
        <f ca="1">'MSG Ekipe+poj'!W32</f>
        <v>54</v>
      </c>
      <c r="X63" s="247">
        <f ca="1">'MSG Ekipe+poj'!X32</f>
        <v>46.2</v>
      </c>
      <c r="Y63" s="159">
        <f t="shared" si="33"/>
        <v>100.2</v>
      </c>
      <c r="Z63" s="166"/>
      <c r="AA63" s="167"/>
      <c r="AB63" s="168"/>
      <c r="AC63" s="97"/>
      <c r="AD63" s="24"/>
      <c r="AE63" s="24"/>
      <c r="AF63" s="24"/>
    </row>
    <row r="64" spans="1:32" ht="15.75">
      <c r="A64" s="154">
        <v>9</v>
      </c>
      <c r="B64" s="67" t="str">
        <f ca="1">'MSG Ekipe+poj'!B25</f>
        <v>Knežević Hrvoje</v>
      </c>
      <c r="C64" s="239" t="str">
        <f ca="1">'MSG Ekipe+poj'!C25</f>
        <v>GK Salto Zadar</v>
      </c>
      <c r="D64" s="248" t="str">
        <f ca="1">'MSG Ekipe+poj'!D25</f>
        <v>1998.</v>
      </c>
      <c r="E64" s="251">
        <f ca="1">'MSG Ekipe+poj'!E25</f>
        <v>10</v>
      </c>
      <c r="F64" s="247">
        <f ca="1">'MSG Ekipe+poj'!F25</f>
        <v>8.6</v>
      </c>
      <c r="G64" s="159">
        <f t="shared" si="27"/>
        <v>18.600000000000001</v>
      </c>
      <c r="H64" s="251">
        <f ca="1">'MSG Ekipe+poj'!H25</f>
        <v>7</v>
      </c>
      <c r="I64" s="247">
        <f ca="1">'MSG Ekipe+poj'!I25</f>
        <v>8.4</v>
      </c>
      <c r="J64" s="159">
        <f t="shared" si="28"/>
        <v>15.4</v>
      </c>
      <c r="K64" s="251">
        <f ca="1">'MSG Ekipe+poj'!K25</f>
        <v>10</v>
      </c>
      <c r="L64" s="247">
        <f ca="1">'MSG Ekipe+poj'!L25</f>
        <v>7.2</v>
      </c>
      <c r="M64" s="159">
        <f t="shared" si="29"/>
        <v>17.2</v>
      </c>
      <c r="N64" s="251">
        <f ca="1">'MSG Ekipe+poj'!N25</f>
        <v>10</v>
      </c>
      <c r="O64" s="247">
        <f ca="1">'MSG Ekipe+poj'!O25</f>
        <v>9</v>
      </c>
      <c r="P64" s="159">
        <f t="shared" si="30"/>
        <v>19</v>
      </c>
      <c r="Q64" s="251">
        <f ca="1">'MSG Ekipe+poj'!Q25</f>
        <v>8</v>
      </c>
      <c r="R64" s="247">
        <f ca="1">'MSG Ekipe+poj'!R25</f>
        <v>8.5</v>
      </c>
      <c r="S64" s="159">
        <f t="shared" si="31"/>
        <v>16.5</v>
      </c>
      <c r="T64" s="251">
        <f ca="1">'MSG Ekipe+poj'!T25</f>
        <v>6</v>
      </c>
      <c r="U64" s="247">
        <f ca="1">'MSG Ekipe+poj'!U25</f>
        <v>6.8</v>
      </c>
      <c r="V64" s="159">
        <f t="shared" si="32"/>
        <v>12.8</v>
      </c>
      <c r="W64" s="251">
        <f ca="1">'MSG Ekipe+poj'!W25</f>
        <v>51</v>
      </c>
      <c r="X64" s="247">
        <f ca="1">'MSG Ekipe+poj'!X25</f>
        <v>48.5</v>
      </c>
      <c r="Y64" s="159">
        <f t="shared" si="33"/>
        <v>99.5</v>
      </c>
      <c r="Z64" s="166"/>
      <c r="AA64" s="167"/>
      <c r="AB64" s="168"/>
      <c r="AC64" s="97"/>
      <c r="AD64" s="24"/>
      <c r="AE64" s="24"/>
      <c r="AF64" s="24"/>
    </row>
    <row r="65" spans="1:32" ht="15.75">
      <c r="A65" s="154">
        <v>10</v>
      </c>
      <c r="B65" s="67" t="str">
        <f ca="1">'MSG Ekipe+poj'!B89</f>
        <v>Perica Toma</v>
      </c>
      <c r="C65" s="239" t="str">
        <f ca="1">'MSG Ekipe+poj'!C89</f>
        <v>GK Dišpet</v>
      </c>
      <c r="D65" s="248" t="str">
        <f ca="1">'MSG Ekipe+poj'!D89</f>
        <v>1999.</v>
      </c>
      <c r="E65" s="251">
        <f ca="1">'MSG Ekipe+poj'!E89</f>
        <v>9</v>
      </c>
      <c r="F65" s="247">
        <f ca="1">'MSG Ekipe+poj'!F89</f>
        <v>8.1</v>
      </c>
      <c r="G65" s="159">
        <f t="shared" si="27"/>
        <v>17.100000000000001</v>
      </c>
      <c r="H65" s="251">
        <f ca="1">'MSG Ekipe+poj'!H89</f>
        <v>8</v>
      </c>
      <c r="I65" s="247">
        <f ca="1">'MSG Ekipe+poj'!I89</f>
        <v>7</v>
      </c>
      <c r="J65" s="159">
        <f t="shared" si="28"/>
        <v>15</v>
      </c>
      <c r="K65" s="251">
        <f ca="1">'MSG Ekipe+poj'!K89</f>
        <v>10</v>
      </c>
      <c r="L65" s="247">
        <f ca="1">'MSG Ekipe+poj'!L89</f>
        <v>7.3</v>
      </c>
      <c r="M65" s="159">
        <f t="shared" si="29"/>
        <v>17.3</v>
      </c>
      <c r="N65" s="251">
        <f ca="1">'MSG Ekipe+poj'!N89</f>
        <v>7</v>
      </c>
      <c r="O65" s="247">
        <f ca="1">'MSG Ekipe+poj'!O89</f>
        <v>8.4</v>
      </c>
      <c r="P65" s="159">
        <f t="shared" si="30"/>
        <v>15.4</v>
      </c>
      <c r="Q65" s="251">
        <f ca="1">'MSG Ekipe+poj'!Q89</f>
        <v>8</v>
      </c>
      <c r="R65" s="247">
        <f ca="1">'MSG Ekipe+poj'!R89</f>
        <v>8.4</v>
      </c>
      <c r="S65" s="159">
        <f t="shared" si="31"/>
        <v>16.399999999999999</v>
      </c>
      <c r="T65" s="251">
        <f ca="1">'MSG Ekipe+poj'!T89</f>
        <v>8</v>
      </c>
      <c r="U65" s="247">
        <f ca="1">'MSG Ekipe+poj'!U89</f>
        <v>7.1</v>
      </c>
      <c r="V65" s="159">
        <f t="shared" si="32"/>
        <v>15.1</v>
      </c>
      <c r="W65" s="251">
        <f ca="1">'MSG Ekipe+poj'!W89</f>
        <v>50</v>
      </c>
      <c r="X65" s="247">
        <f ca="1">'MSG Ekipe+poj'!X89</f>
        <v>46.3</v>
      </c>
      <c r="Y65" s="159">
        <f t="shared" si="33"/>
        <v>96.3</v>
      </c>
      <c r="Z65" s="166"/>
      <c r="AA65" s="167"/>
      <c r="AB65" s="168"/>
      <c r="AC65" s="97"/>
      <c r="AD65" s="24"/>
      <c r="AE65" s="24"/>
      <c r="AF65" s="24"/>
    </row>
    <row r="66" spans="1:32" ht="15.75">
      <c r="A66" s="154">
        <v>11</v>
      </c>
      <c r="B66" s="67" t="str">
        <f ca="1">'MSG Ekipe+poj'!B33</f>
        <v>Majić Luka (2)</v>
      </c>
      <c r="C66" s="239" t="str">
        <f ca="1">'MSG Ekipe+poj'!C33</f>
        <v>GK Salto Solin</v>
      </c>
      <c r="D66" s="248" t="str">
        <f ca="1">'MSG Ekipe+poj'!D33</f>
        <v>1999.</v>
      </c>
      <c r="E66" s="251">
        <f ca="1">'MSG Ekipe+poj'!E33</f>
        <v>10</v>
      </c>
      <c r="F66" s="247">
        <f ca="1">'MSG Ekipe+poj'!F33</f>
        <v>7.9</v>
      </c>
      <c r="G66" s="159">
        <f t="shared" si="27"/>
        <v>17.899999999999999</v>
      </c>
      <c r="H66" s="251">
        <f ca="1">'MSG Ekipe+poj'!H33</f>
        <v>8</v>
      </c>
      <c r="I66" s="247">
        <f ca="1">'MSG Ekipe+poj'!I33</f>
        <v>6.4</v>
      </c>
      <c r="J66" s="159">
        <f t="shared" si="28"/>
        <v>14.4</v>
      </c>
      <c r="K66" s="251">
        <f ca="1">'MSG Ekipe+poj'!K33</f>
        <v>9</v>
      </c>
      <c r="L66" s="247">
        <f ca="1">'MSG Ekipe+poj'!L33</f>
        <v>7.55</v>
      </c>
      <c r="M66" s="159">
        <f t="shared" si="29"/>
        <v>16.55</v>
      </c>
      <c r="N66" s="251">
        <f ca="1">'MSG Ekipe+poj'!N33</f>
        <v>7</v>
      </c>
      <c r="O66" s="247">
        <f ca="1">'MSG Ekipe+poj'!O33</f>
        <v>7.6</v>
      </c>
      <c r="P66" s="159">
        <f t="shared" si="30"/>
        <v>14.6</v>
      </c>
      <c r="Q66" s="251">
        <f ca="1">'MSG Ekipe+poj'!Q33</f>
        <v>8</v>
      </c>
      <c r="R66" s="247">
        <f ca="1">'MSG Ekipe+poj'!R33</f>
        <v>7</v>
      </c>
      <c r="S66" s="159">
        <f t="shared" si="31"/>
        <v>15</v>
      </c>
      <c r="T66" s="251">
        <f ca="1">'MSG Ekipe+poj'!T33</f>
        <v>9</v>
      </c>
      <c r="U66" s="247">
        <f ca="1">'MSG Ekipe+poj'!U33</f>
        <v>6.5</v>
      </c>
      <c r="V66" s="159">
        <f t="shared" si="32"/>
        <v>15.5</v>
      </c>
      <c r="W66" s="251">
        <f ca="1">'MSG Ekipe+poj'!W33</f>
        <v>51</v>
      </c>
      <c r="X66" s="247">
        <f ca="1">'MSG Ekipe+poj'!X33</f>
        <v>42.95</v>
      </c>
      <c r="Y66" s="159">
        <f t="shared" si="33"/>
        <v>93.95</v>
      </c>
      <c r="Z66" s="166"/>
      <c r="AA66" s="167"/>
      <c r="AB66" s="168"/>
      <c r="AC66" s="97"/>
      <c r="AD66" s="24"/>
      <c r="AE66" s="24"/>
      <c r="AF66" s="24"/>
    </row>
    <row r="67" spans="1:32" ht="15.75">
      <c r="A67" s="154">
        <v>12</v>
      </c>
      <c r="B67" s="67" t="str">
        <f ca="1">'MSG Ekipe+poj'!B88</f>
        <v>Guina Filip</v>
      </c>
      <c r="C67" s="239" t="str">
        <f ca="1">'MSG Ekipe+poj'!C88</f>
        <v>GK Dišpet</v>
      </c>
      <c r="D67" s="248" t="str">
        <f ca="1">'MSG Ekipe+poj'!D88</f>
        <v>1999.</v>
      </c>
      <c r="E67" s="251">
        <f ca="1">'MSG Ekipe+poj'!E88</f>
        <v>9</v>
      </c>
      <c r="F67" s="247">
        <f ca="1">'MSG Ekipe+poj'!F88</f>
        <v>8.3000000000000007</v>
      </c>
      <c r="G67" s="159">
        <f t="shared" si="27"/>
        <v>17.3</v>
      </c>
      <c r="H67" s="251">
        <f ca="1">'MSG Ekipe+poj'!H88</f>
        <v>7</v>
      </c>
      <c r="I67" s="247">
        <f ca="1">'MSG Ekipe+poj'!I88</f>
        <v>8.3000000000000007</v>
      </c>
      <c r="J67" s="159">
        <f t="shared" si="28"/>
        <v>15.3</v>
      </c>
      <c r="K67" s="251">
        <f ca="1">'MSG Ekipe+poj'!K88</f>
        <v>7</v>
      </c>
      <c r="L67" s="247">
        <f ca="1">'MSG Ekipe+poj'!L88</f>
        <v>8.1999999999999993</v>
      </c>
      <c r="M67" s="159">
        <f t="shared" si="29"/>
        <v>15.2</v>
      </c>
      <c r="N67" s="251">
        <f ca="1">'MSG Ekipe+poj'!N88</f>
        <v>10</v>
      </c>
      <c r="O67" s="247">
        <f ca="1">'MSG Ekipe+poj'!O88</f>
        <v>7.5</v>
      </c>
      <c r="P67" s="159">
        <f t="shared" si="30"/>
        <v>17.5</v>
      </c>
      <c r="Q67" s="251">
        <f ca="1">'MSG Ekipe+poj'!Q88</f>
        <v>8</v>
      </c>
      <c r="R67" s="247">
        <f ca="1">'MSG Ekipe+poj'!R88</f>
        <v>7.7</v>
      </c>
      <c r="S67" s="159">
        <f t="shared" si="31"/>
        <v>15.7</v>
      </c>
      <c r="T67" s="251">
        <f ca="1">'MSG Ekipe+poj'!T88</f>
        <v>5</v>
      </c>
      <c r="U67" s="247">
        <f ca="1">'MSG Ekipe+poj'!U88</f>
        <v>6.9</v>
      </c>
      <c r="V67" s="159">
        <f t="shared" si="32"/>
        <v>11.9</v>
      </c>
      <c r="W67" s="251">
        <f ca="1">'MSG Ekipe+poj'!W88</f>
        <v>46</v>
      </c>
      <c r="X67" s="247">
        <f ca="1">'MSG Ekipe+poj'!X88</f>
        <v>46.9</v>
      </c>
      <c r="Y67" s="159">
        <f t="shared" si="33"/>
        <v>92.9</v>
      </c>
      <c r="Z67" s="166"/>
      <c r="AA67" s="167"/>
      <c r="AB67" s="168"/>
      <c r="AC67" s="97"/>
      <c r="AD67" s="24"/>
      <c r="AE67" s="24"/>
      <c r="AF67" s="24"/>
    </row>
    <row r="68" spans="1:32" ht="15.75">
      <c r="A68" s="154">
        <v>13</v>
      </c>
      <c r="B68" s="67" t="str">
        <f ca="1">'MSG Ekipe+poj'!B26</f>
        <v>Bašić Tomislav</v>
      </c>
      <c r="C68" s="239" t="str">
        <f ca="1">'MSG Ekipe+poj'!C26</f>
        <v>GK Salto Zadar</v>
      </c>
      <c r="D68" s="248" t="str">
        <f ca="1">'MSG Ekipe+poj'!D26</f>
        <v>2001.</v>
      </c>
      <c r="E68" s="251">
        <f ca="1">'MSG Ekipe+poj'!E26</f>
        <v>8</v>
      </c>
      <c r="F68" s="247">
        <f ca="1">'MSG Ekipe+poj'!F26</f>
        <v>7.4</v>
      </c>
      <c r="G68" s="159">
        <f t="shared" si="27"/>
        <v>15.4</v>
      </c>
      <c r="H68" s="251">
        <f ca="1">'MSG Ekipe+poj'!H26</f>
        <v>7</v>
      </c>
      <c r="I68" s="247">
        <f ca="1">'MSG Ekipe+poj'!I26</f>
        <v>7.2</v>
      </c>
      <c r="J68" s="159">
        <f t="shared" si="28"/>
        <v>14.2</v>
      </c>
      <c r="K68" s="251">
        <f ca="1">'MSG Ekipe+poj'!K26</f>
        <v>10</v>
      </c>
      <c r="L68" s="247">
        <f ca="1">'MSG Ekipe+poj'!L26</f>
        <v>6.1</v>
      </c>
      <c r="M68" s="159">
        <f t="shared" si="29"/>
        <v>16.100000000000001</v>
      </c>
      <c r="N68" s="251">
        <f ca="1">'MSG Ekipe+poj'!N26</f>
        <v>7</v>
      </c>
      <c r="O68" s="247">
        <f ca="1">'MSG Ekipe+poj'!O26</f>
        <v>8.6999999999999993</v>
      </c>
      <c r="P68" s="159">
        <f t="shared" si="30"/>
        <v>15.7</v>
      </c>
      <c r="Q68" s="251">
        <f ca="1">'MSG Ekipe+poj'!Q26</f>
        <v>8</v>
      </c>
      <c r="R68" s="247">
        <f ca="1">'MSG Ekipe+poj'!R26</f>
        <v>8.3000000000000007</v>
      </c>
      <c r="S68" s="159">
        <f t="shared" si="31"/>
        <v>16.3</v>
      </c>
      <c r="T68" s="251">
        <f ca="1">'MSG Ekipe+poj'!T26</f>
        <v>7</v>
      </c>
      <c r="U68" s="247">
        <f ca="1">'MSG Ekipe+poj'!U26</f>
        <v>6.7</v>
      </c>
      <c r="V68" s="159">
        <f t="shared" si="32"/>
        <v>13.7</v>
      </c>
      <c r="W68" s="251">
        <f ca="1">'MSG Ekipe+poj'!W26</f>
        <v>47</v>
      </c>
      <c r="X68" s="247">
        <f ca="1">'MSG Ekipe+poj'!X26</f>
        <v>44.400000000000006</v>
      </c>
      <c r="Y68" s="159">
        <f t="shared" si="33"/>
        <v>91.4</v>
      </c>
      <c r="Z68" s="166"/>
      <c r="AA68" s="167"/>
      <c r="AB68" s="168"/>
      <c r="AC68" s="97"/>
      <c r="AD68" s="24"/>
      <c r="AE68" s="24"/>
      <c r="AF68" s="24"/>
    </row>
    <row r="69" spans="1:32" ht="15.75">
      <c r="A69" s="154">
        <v>14</v>
      </c>
      <c r="B69" s="67" t="str">
        <f ca="1">'MSG Ekipe+poj'!B90</f>
        <v>Milutin Karlo</v>
      </c>
      <c r="C69" s="239" t="str">
        <f ca="1">'MSG Ekipe+poj'!C90</f>
        <v>GK Dišpet</v>
      </c>
      <c r="D69" s="248" t="str">
        <f ca="1">'MSG Ekipe+poj'!D90</f>
        <v>2001.</v>
      </c>
      <c r="E69" s="251">
        <f ca="1">'MSG Ekipe+poj'!E90</f>
        <v>8</v>
      </c>
      <c r="F69" s="247">
        <f ca="1">'MSG Ekipe+poj'!F90</f>
        <v>7.6</v>
      </c>
      <c r="G69" s="159">
        <f t="shared" si="27"/>
        <v>15.6</v>
      </c>
      <c r="H69" s="251">
        <f ca="1">'MSG Ekipe+poj'!H90</f>
        <v>7</v>
      </c>
      <c r="I69" s="247">
        <f ca="1">'MSG Ekipe+poj'!I90</f>
        <v>7.6</v>
      </c>
      <c r="J69" s="159">
        <f t="shared" si="28"/>
        <v>14.6</v>
      </c>
      <c r="K69" s="251">
        <f ca="1">'MSG Ekipe+poj'!K90</f>
        <v>8</v>
      </c>
      <c r="L69" s="247">
        <f ca="1">'MSG Ekipe+poj'!L90</f>
        <v>7.1</v>
      </c>
      <c r="M69" s="159">
        <f t="shared" si="29"/>
        <v>15.1</v>
      </c>
      <c r="N69" s="251">
        <f ca="1">'MSG Ekipe+poj'!N90</f>
        <v>4</v>
      </c>
      <c r="O69" s="247">
        <f ca="1">'MSG Ekipe+poj'!O90</f>
        <v>9</v>
      </c>
      <c r="P69" s="159">
        <f t="shared" si="30"/>
        <v>13</v>
      </c>
      <c r="Q69" s="251">
        <f ca="1">'MSG Ekipe+poj'!Q90</f>
        <v>8</v>
      </c>
      <c r="R69" s="247">
        <f ca="1">'MSG Ekipe+poj'!R90</f>
        <v>7.7</v>
      </c>
      <c r="S69" s="159">
        <f t="shared" si="31"/>
        <v>15.7</v>
      </c>
      <c r="T69" s="251">
        <f ca="1">'MSG Ekipe+poj'!T90</f>
        <v>8</v>
      </c>
      <c r="U69" s="247">
        <f ca="1">'MSG Ekipe+poj'!U90</f>
        <v>6.3</v>
      </c>
      <c r="V69" s="159">
        <f t="shared" si="32"/>
        <v>14.3</v>
      </c>
      <c r="W69" s="251">
        <f ca="1">'MSG Ekipe+poj'!W90</f>
        <v>43</v>
      </c>
      <c r="X69" s="247">
        <f ca="1">'MSG Ekipe+poj'!X90</f>
        <v>45.3</v>
      </c>
      <c r="Y69" s="159">
        <f t="shared" si="33"/>
        <v>88.3</v>
      </c>
      <c r="Z69" s="166"/>
      <c r="AA69" s="167"/>
      <c r="AB69" s="168"/>
      <c r="AC69" s="97"/>
      <c r="AD69" s="24"/>
      <c r="AE69" s="24"/>
      <c r="AF69" s="24"/>
    </row>
    <row r="70" spans="1:32" ht="15.75">
      <c r="A70" s="154">
        <v>15</v>
      </c>
      <c r="B70" s="67" t="str">
        <f ca="1">'MSG Ekipe+poj'!B27</f>
        <v>Skračić Miro</v>
      </c>
      <c r="C70" s="239" t="str">
        <f ca="1">'MSG Ekipe+poj'!C27</f>
        <v>GK Salto Zadar</v>
      </c>
      <c r="D70" s="248" t="str">
        <f ca="1">'MSG Ekipe+poj'!D27</f>
        <v>2001.</v>
      </c>
      <c r="E70" s="251">
        <f ca="1">'MSG Ekipe+poj'!E27</f>
        <v>8</v>
      </c>
      <c r="F70" s="247">
        <f ca="1">'MSG Ekipe+poj'!F27</f>
        <v>8.6</v>
      </c>
      <c r="G70" s="159">
        <f t="shared" si="27"/>
        <v>16.600000000000001</v>
      </c>
      <c r="H70" s="251">
        <f ca="1">'MSG Ekipe+poj'!H27</f>
        <v>7</v>
      </c>
      <c r="I70" s="247">
        <f ca="1">'MSG Ekipe+poj'!I27</f>
        <v>7.7</v>
      </c>
      <c r="J70" s="159">
        <f t="shared" si="28"/>
        <v>14.7</v>
      </c>
      <c r="K70" s="251">
        <f ca="1">'MSG Ekipe+poj'!K27</f>
        <v>8</v>
      </c>
      <c r="L70" s="247">
        <f ca="1">'MSG Ekipe+poj'!L27</f>
        <v>7.9</v>
      </c>
      <c r="M70" s="159">
        <f t="shared" si="29"/>
        <v>15.9</v>
      </c>
      <c r="N70" s="251">
        <f ca="1">'MSG Ekipe+poj'!N27</f>
        <v>4</v>
      </c>
      <c r="O70" s="247">
        <f ca="1">'MSG Ekipe+poj'!O27</f>
        <v>9</v>
      </c>
      <c r="P70" s="159">
        <f t="shared" si="30"/>
        <v>13</v>
      </c>
      <c r="Q70" s="251">
        <f ca="1">'MSG Ekipe+poj'!Q27</f>
        <v>8</v>
      </c>
      <c r="R70" s="247">
        <f ca="1">'MSG Ekipe+poj'!R27</f>
        <v>7.8</v>
      </c>
      <c r="S70" s="159">
        <f t="shared" si="31"/>
        <v>15.8</v>
      </c>
      <c r="T70" s="251">
        <f ca="1">'MSG Ekipe+poj'!T27</f>
        <v>2</v>
      </c>
      <c r="U70" s="247">
        <f ca="1">'MSG Ekipe+poj'!U27</f>
        <v>6</v>
      </c>
      <c r="V70" s="159">
        <f t="shared" si="32"/>
        <v>8</v>
      </c>
      <c r="W70" s="251">
        <f ca="1">'MSG Ekipe+poj'!W27</f>
        <v>37</v>
      </c>
      <c r="X70" s="247">
        <f ca="1">'MSG Ekipe+poj'!X27</f>
        <v>47</v>
      </c>
      <c r="Y70" s="159">
        <f t="shared" si="33"/>
        <v>84</v>
      </c>
      <c r="Z70" s="166"/>
      <c r="AA70" s="167"/>
      <c r="AB70" s="168"/>
      <c r="AC70" s="97"/>
      <c r="AD70" s="24"/>
      <c r="AE70" s="24"/>
      <c r="AF70" s="24"/>
    </row>
    <row r="71" spans="1:32" ht="15.75" hidden="1">
      <c r="A71" s="154">
        <v>16</v>
      </c>
      <c r="B71" s="67"/>
      <c r="C71" s="67"/>
      <c r="D71" s="248"/>
      <c r="E71" s="249"/>
      <c r="F71" s="67"/>
      <c r="G71" s="159">
        <f t="shared" ref="G71:G83" si="34">+E71+F71</f>
        <v>0</v>
      </c>
      <c r="H71" s="92"/>
      <c r="I71" s="74"/>
      <c r="J71" s="159">
        <f t="shared" ref="J71:J83" si="35">+H71+I71</f>
        <v>0</v>
      </c>
      <c r="K71" s="92"/>
      <c r="L71" s="74"/>
      <c r="M71" s="159">
        <f t="shared" ref="M71:M83" si="36">+K71+L71</f>
        <v>0</v>
      </c>
      <c r="N71" s="92"/>
      <c r="O71" s="74"/>
      <c r="P71" s="159">
        <f t="shared" ref="P71:P83" si="37">+N71+O71</f>
        <v>0</v>
      </c>
      <c r="Q71" s="92"/>
      <c r="R71" s="74"/>
      <c r="S71" s="159">
        <f t="shared" ref="S71:S83" si="38">+Q71+R71</f>
        <v>0</v>
      </c>
      <c r="T71" s="92"/>
      <c r="U71" s="74"/>
      <c r="V71" s="159">
        <f t="shared" ref="V71:V83" si="39">+T71+U71</f>
        <v>0</v>
      </c>
      <c r="W71" s="92"/>
      <c r="X71" s="74"/>
      <c r="Y71" s="159">
        <f t="shared" ref="Y71:Y83" si="40">+W71+X71</f>
        <v>0</v>
      </c>
      <c r="Z71" s="166"/>
      <c r="AA71" s="167"/>
      <c r="AB71" s="168"/>
      <c r="AC71" s="97"/>
      <c r="AD71" s="24"/>
      <c r="AE71" s="24"/>
      <c r="AF71" s="24"/>
    </row>
    <row r="72" spans="1:32" ht="15.75" hidden="1">
      <c r="A72" s="154">
        <v>17</v>
      </c>
      <c r="B72" s="67"/>
      <c r="C72" s="67"/>
      <c r="D72" s="99"/>
      <c r="E72" s="92"/>
      <c r="F72" s="74"/>
      <c r="G72" s="159">
        <f t="shared" si="34"/>
        <v>0</v>
      </c>
      <c r="H72" s="92"/>
      <c r="I72" s="74"/>
      <c r="J72" s="159">
        <f t="shared" si="35"/>
        <v>0</v>
      </c>
      <c r="K72" s="92"/>
      <c r="L72" s="74"/>
      <c r="M72" s="159">
        <f t="shared" si="36"/>
        <v>0</v>
      </c>
      <c r="N72" s="92"/>
      <c r="O72" s="74"/>
      <c r="P72" s="159">
        <f t="shared" si="37"/>
        <v>0</v>
      </c>
      <c r="Q72" s="92"/>
      <c r="R72" s="74"/>
      <c r="S72" s="159">
        <f t="shared" si="38"/>
        <v>0</v>
      </c>
      <c r="T72" s="92"/>
      <c r="U72" s="74"/>
      <c r="V72" s="159">
        <f t="shared" si="39"/>
        <v>0</v>
      </c>
      <c r="W72" s="92"/>
      <c r="X72" s="74"/>
      <c r="Y72" s="159">
        <f t="shared" si="40"/>
        <v>0</v>
      </c>
      <c r="Z72" s="166"/>
      <c r="AA72" s="167"/>
      <c r="AB72" s="168"/>
      <c r="AC72" s="97"/>
      <c r="AD72" s="24"/>
      <c r="AE72" s="24"/>
      <c r="AF72" s="24"/>
    </row>
    <row r="73" spans="1:32" ht="15.75" hidden="1">
      <c r="A73" s="154">
        <v>18</v>
      </c>
      <c r="B73" s="67"/>
      <c r="C73" s="67"/>
      <c r="D73" s="99"/>
      <c r="E73" s="92"/>
      <c r="F73" s="74"/>
      <c r="G73" s="159">
        <f t="shared" si="34"/>
        <v>0</v>
      </c>
      <c r="H73" s="92"/>
      <c r="I73" s="74"/>
      <c r="J73" s="159">
        <f t="shared" si="35"/>
        <v>0</v>
      </c>
      <c r="K73" s="92"/>
      <c r="L73" s="74"/>
      <c r="M73" s="159">
        <f t="shared" si="36"/>
        <v>0</v>
      </c>
      <c r="N73" s="92"/>
      <c r="O73" s="74"/>
      <c r="P73" s="159">
        <f t="shared" si="37"/>
        <v>0</v>
      </c>
      <c r="Q73" s="92"/>
      <c r="R73" s="74"/>
      <c r="S73" s="159">
        <f t="shared" si="38"/>
        <v>0</v>
      </c>
      <c r="T73" s="92"/>
      <c r="U73" s="74"/>
      <c r="V73" s="159">
        <f t="shared" si="39"/>
        <v>0</v>
      </c>
      <c r="W73" s="92"/>
      <c r="X73" s="74"/>
      <c r="Y73" s="159">
        <f t="shared" si="40"/>
        <v>0</v>
      </c>
      <c r="Z73" s="166"/>
      <c r="AA73" s="167"/>
      <c r="AB73" s="168"/>
      <c r="AC73" s="97"/>
      <c r="AD73" s="24"/>
      <c r="AE73" s="24"/>
      <c r="AF73" s="24"/>
    </row>
    <row r="74" spans="1:32" ht="15.75" hidden="1">
      <c r="A74" s="154">
        <v>19</v>
      </c>
      <c r="B74" s="67"/>
      <c r="C74" s="67"/>
      <c r="D74" s="99"/>
      <c r="E74" s="92"/>
      <c r="F74" s="74"/>
      <c r="G74" s="159">
        <f t="shared" si="34"/>
        <v>0</v>
      </c>
      <c r="H74" s="92"/>
      <c r="I74" s="74"/>
      <c r="J74" s="159">
        <f t="shared" si="35"/>
        <v>0</v>
      </c>
      <c r="K74" s="92"/>
      <c r="L74" s="74"/>
      <c r="M74" s="159">
        <f t="shared" si="36"/>
        <v>0</v>
      </c>
      <c r="N74" s="92"/>
      <c r="O74" s="74"/>
      <c r="P74" s="159">
        <f t="shared" si="37"/>
        <v>0</v>
      </c>
      <c r="Q74" s="92"/>
      <c r="R74" s="74"/>
      <c r="S74" s="159">
        <f t="shared" si="38"/>
        <v>0</v>
      </c>
      <c r="T74" s="92"/>
      <c r="U74" s="74"/>
      <c r="V74" s="159">
        <f t="shared" si="39"/>
        <v>0</v>
      </c>
      <c r="W74" s="92"/>
      <c r="X74" s="74"/>
      <c r="Y74" s="159">
        <f t="shared" si="40"/>
        <v>0</v>
      </c>
      <c r="Z74" s="166"/>
      <c r="AA74" s="167"/>
      <c r="AB74" s="168"/>
      <c r="AC74" s="97"/>
      <c r="AD74" s="24"/>
      <c r="AE74" s="24"/>
      <c r="AF74" s="24"/>
    </row>
    <row r="75" spans="1:32" ht="15.75" hidden="1">
      <c r="A75" s="154">
        <v>20</v>
      </c>
      <c r="B75" s="67"/>
      <c r="C75" s="67"/>
      <c r="D75" s="99"/>
      <c r="E75" s="92"/>
      <c r="F75" s="74"/>
      <c r="G75" s="159">
        <f t="shared" si="34"/>
        <v>0</v>
      </c>
      <c r="H75" s="92"/>
      <c r="I75" s="74"/>
      <c r="J75" s="159">
        <f t="shared" si="35"/>
        <v>0</v>
      </c>
      <c r="K75" s="92"/>
      <c r="L75" s="74"/>
      <c r="M75" s="159">
        <f t="shared" si="36"/>
        <v>0</v>
      </c>
      <c r="N75" s="92"/>
      <c r="O75" s="74"/>
      <c r="P75" s="159">
        <f t="shared" si="37"/>
        <v>0</v>
      </c>
      <c r="Q75" s="92"/>
      <c r="R75" s="74"/>
      <c r="S75" s="159">
        <f t="shared" si="38"/>
        <v>0</v>
      </c>
      <c r="T75" s="92"/>
      <c r="U75" s="74"/>
      <c r="V75" s="159">
        <f t="shared" si="39"/>
        <v>0</v>
      </c>
      <c r="W75" s="92"/>
      <c r="X75" s="74"/>
      <c r="Y75" s="159">
        <f t="shared" si="40"/>
        <v>0</v>
      </c>
      <c r="Z75" s="166"/>
      <c r="AA75" s="167"/>
      <c r="AB75" s="168"/>
      <c r="AC75" s="97"/>
      <c r="AD75" s="24"/>
      <c r="AE75" s="24"/>
      <c r="AF75" s="24"/>
    </row>
    <row r="76" spans="1:32" ht="15.75" hidden="1">
      <c r="A76" s="154">
        <v>21</v>
      </c>
      <c r="B76" s="67"/>
      <c r="C76" s="67"/>
      <c r="D76" s="99"/>
      <c r="E76" s="92"/>
      <c r="F76" s="74"/>
      <c r="G76" s="159">
        <f t="shared" si="34"/>
        <v>0</v>
      </c>
      <c r="H76" s="92"/>
      <c r="I76" s="74"/>
      <c r="J76" s="159">
        <f t="shared" si="35"/>
        <v>0</v>
      </c>
      <c r="K76" s="92"/>
      <c r="L76" s="74"/>
      <c r="M76" s="159">
        <f t="shared" si="36"/>
        <v>0</v>
      </c>
      <c r="N76" s="92"/>
      <c r="O76" s="74"/>
      <c r="P76" s="159">
        <f t="shared" si="37"/>
        <v>0</v>
      </c>
      <c r="Q76" s="92"/>
      <c r="R76" s="74"/>
      <c r="S76" s="159">
        <f t="shared" si="38"/>
        <v>0</v>
      </c>
      <c r="T76" s="92"/>
      <c r="U76" s="74"/>
      <c r="V76" s="159">
        <f t="shared" si="39"/>
        <v>0</v>
      </c>
      <c r="W76" s="92"/>
      <c r="X76" s="74"/>
      <c r="Y76" s="159">
        <f t="shared" si="40"/>
        <v>0</v>
      </c>
      <c r="Z76" s="166"/>
      <c r="AA76" s="167"/>
      <c r="AB76" s="168"/>
      <c r="AC76" s="97"/>
      <c r="AD76" s="24"/>
      <c r="AE76" s="24"/>
      <c r="AF76" s="24"/>
    </row>
    <row r="77" spans="1:32" ht="15.75" hidden="1">
      <c r="A77" s="154">
        <v>22</v>
      </c>
      <c r="B77" s="67"/>
      <c r="C77" s="67"/>
      <c r="D77" s="99"/>
      <c r="E77" s="92"/>
      <c r="F77" s="74"/>
      <c r="G77" s="159">
        <f t="shared" si="34"/>
        <v>0</v>
      </c>
      <c r="H77" s="92"/>
      <c r="I77" s="74"/>
      <c r="J77" s="159">
        <f t="shared" si="35"/>
        <v>0</v>
      </c>
      <c r="K77" s="92"/>
      <c r="L77" s="74"/>
      <c r="M77" s="159">
        <f t="shared" si="36"/>
        <v>0</v>
      </c>
      <c r="N77" s="92"/>
      <c r="O77" s="74"/>
      <c r="P77" s="159">
        <f t="shared" si="37"/>
        <v>0</v>
      </c>
      <c r="Q77" s="92"/>
      <c r="R77" s="74"/>
      <c r="S77" s="159">
        <f t="shared" si="38"/>
        <v>0</v>
      </c>
      <c r="T77" s="92"/>
      <c r="U77" s="74"/>
      <c r="V77" s="159">
        <f t="shared" si="39"/>
        <v>0</v>
      </c>
      <c r="W77" s="92"/>
      <c r="X77" s="74"/>
      <c r="Y77" s="159">
        <f t="shared" si="40"/>
        <v>0</v>
      </c>
      <c r="Z77" s="166"/>
      <c r="AA77" s="167"/>
      <c r="AB77" s="168"/>
      <c r="AC77" s="97"/>
      <c r="AD77" s="24"/>
      <c r="AE77" s="24"/>
      <c r="AF77" s="24"/>
    </row>
    <row r="78" spans="1:32" ht="15.75" hidden="1">
      <c r="A78" s="154">
        <v>23</v>
      </c>
      <c r="B78" s="67"/>
      <c r="C78" s="67"/>
      <c r="D78" s="99"/>
      <c r="E78" s="92"/>
      <c r="F78" s="74"/>
      <c r="G78" s="159">
        <f t="shared" si="34"/>
        <v>0</v>
      </c>
      <c r="H78" s="92"/>
      <c r="I78" s="74"/>
      <c r="J78" s="159">
        <f t="shared" si="35"/>
        <v>0</v>
      </c>
      <c r="K78" s="92"/>
      <c r="L78" s="74"/>
      <c r="M78" s="159">
        <f t="shared" si="36"/>
        <v>0</v>
      </c>
      <c r="N78" s="92"/>
      <c r="O78" s="74"/>
      <c r="P78" s="159">
        <f t="shared" si="37"/>
        <v>0</v>
      </c>
      <c r="Q78" s="92"/>
      <c r="R78" s="74"/>
      <c r="S78" s="159">
        <f t="shared" si="38"/>
        <v>0</v>
      </c>
      <c r="T78" s="92"/>
      <c r="U78" s="74"/>
      <c r="V78" s="159">
        <f t="shared" si="39"/>
        <v>0</v>
      </c>
      <c r="W78" s="92"/>
      <c r="X78" s="74"/>
      <c r="Y78" s="159">
        <f t="shared" si="40"/>
        <v>0</v>
      </c>
      <c r="Z78" s="166"/>
      <c r="AA78" s="167"/>
      <c r="AB78" s="168"/>
      <c r="AC78" s="97"/>
      <c r="AD78" s="24"/>
      <c r="AE78" s="24"/>
      <c r="AF78" s="24"/>
    </row>
    <row r="79" spans="1:32" ht="15.75" hidden="1">
      <c r="A79" s="154">
        <v>24</v>
      </c>
      <c r="B79" s="67"/>
      <c r="C79" s="67"/>
      <c r="D79" s="99"/>
      <c r="E79" s="92"/>
      <c r="F79" s="74"/>
      <c r="G79" s="159">
        <f t="shared" si="34"/>
        <v>0</v>
      </c>
      <c r="H79" s="92"/>
      <c r="I79" s="74"/>
      <c r="J79" s="159">
        <f t="shared" si="35"/>
        <v>0</v>
      </c>
      <c r="K79" s="92"/>
      <c r="L79" s="74"/>
      <c r="M79" s="159">
        <f t="shared" si="36"/>
        <v>0</v>
      </c>
      <c r="N79" s="92"/>
      <c r="O79" s="74"/>
      <c r="P79" s="159">
        <f t="shared" si="37"/>
        <v>0</v>
      </c>
      <c r="Q79" s="92"/>
      <c r="R79" s="74"/>
      <c r="S79" s="159">
        <f t="shared" si="38"/>
        <v>0</v>
      </c>
      <c r="T79" s="92"/>
      <c r="U79" s="74"/>
      <c r="V79" s="159">
        <f t="shared" si="39"/>
        <v>0</v>
      </c>
      <c r="W79" s="92"/>
      <c r="X79" s="74"/>
      <c r="Y79" s="159">
        <f t="shared" si="40"/>
        <v>0</v>
      </c>
      <c r="Z79" s="166"/>
      <c r="AA79" s="167"/>
      <c r="AB79" s="168"/>
      <c r="AC79" s="97"/>
      <c r="AD79" s="24"/>
      <c r="AE79" s="24"/>
      <c r="AF79" s="24"/>
    </row>
    <row r="80" spans="1:32" ht="15.75" hidden="1">
      <c r="A80" s="154">
        <v>25</v>
      </c>
      <c r="B80" s="67"/>
      <c r="C80" s="67"/>
      <c r="D80" s="99"/>
      <c r="E80" s="92"/>
      <c r="F80" s="74"/>
      <c r="G80" s="159">
        <f t="shared" si="34"/>
        <v>0</v>
      </c>
      <c r="H80" s="92"/>
      <c r="I80" s="74"/>
      <c r="J80" s="159">
        <f t="shared" si="35"/>
        <v>0</v>
      </c>
      <c r="K80" s="92"/>
      <c r="L80" s="74"/>
      <c r="M80" s="159">
        <f t="shared" si="36"/>
        <v>0</v>
      </c>
      <c r="N80" s="92"/>
      <c r="O80" s="74"/>
      <c r="P80" s="159">
        <f t="shared" si="37"/>
        <v>0</v>
      </c>
      <c r="Q80" s="92"/>
      <c r="R80" s="74"/>
      <c r="S80" s="159">
        <f t="shared" si="38"/>
        <v>0</v>
      </c>
      <c r="T80" s="92"/>
      <c r="U80" s="74"/>
      <c r="V80" s="159">
        <f t="shared" si="39"/>
        <v>0</v>
      </c>
      <c r="W80" s="92"/>
      <c r="X80" s="74"/>
      <c r="Y80" s="159">
        <f t="shared" si="40"/>
        <v>0</v>
      </c>
      <c r="Z80" s="166">
        <v>113.1</v>
      </c>
      <c r="AA80" s="167">
        <v>112.55</v>
      </c>
      <c r="AB80" s="168">
        <f>SUM(Y80:AA80)-MIN(Y80:AA80)</f>
        <v>225.64999999999998</v>
      </c>
      <c r="AC80" s="97">
        <f>MAX(G80,J80,M80,P80,S80,V80)</f>
        <v>0</v>
      </c>
      <c r="AD80" s="24">
        <f>LARGE((G80,J80,M80,P80,S80,V80),2)</f>
        <v>0</v>
      </c>
      <c r="AE80" s="24">
        <f>LARGE((G80,J80,M80,P80,S80,V80),3)</f>
        <v>0</v>
      </c>
      <c r="AF80" s="24">
        <f>LARGE((G80,J80,M80,P80,S80,V80),4)</f>
        <v>0</v>
      </c>
    </row>
    <row r="81" spans="1:32" ht="15.75" hidden="1">
      <c r="A81" s="154">
        <v>26</v>
      </c>
      <c r="B81" s="67"/>
      <c r="C81" s="67"/>
      <c r="D81" s="99"/>
      <c r="E81" s="92"/>
      <c r="F81" s="74"/>
      <c r="G81" s="159">
        <f t="shared" si="34"/>
        <v>0</v>
      </c>
      <c r="H81" s="92"/>
      <c r="I81" s="74"/>
      <c r="J81" s="159">
        <f t="shared" si="35"/>
        <v>0</v>
      </c>
      <c r="K81" s="92"/>
      <c r="L81" s="74"/>
      <c r="M81" s="159">
        <f t="shared" si="36"/>
        <v>0</v>
      </c>
      <c r="N81" s="92"/>
      <c r="O81" s="74"/>
      <c r="P81" s="159">
        <f t="shared" si="37"/>
        <v>0</v>
      </c>
      <c r="Q81" s="92"/>
      <c r="R81" s="74"/>
      <c r="S81" s="159">
        <f t="shared" si="38"/>
        <v>0</v>
      </c>
      <c r="T81" s="92"/>
      <c r="U81" s="74"/>
      <c r="V81" s="159">
        <f t="shared" si="39"/>
        <v>0</v>
      </c>
      <c r="W81" s="92"/>
      <c r="X81" s="74"/>
      <c r="Y81" s="159">
        <f t="shared" si="40"/>
        <v>0</v>
      </c>
      <c r="Z81" s="166">
        <v>110</v>
      </c>
      <c r="AA81" s="167">
        <v>108.3</v>
      </c>
      <c r="AB81" s="168">
        <f>SUM(Y81:AA81)-MIN(Y81:AA81)</f>
        <v>218.3</v>
      </c>
      <c r="AC81" s="97">
        <f>MAX(G81,J81,M81,P81,S81,V81)</f>
        <v>0</v>
      </c>
      <c r="AD81" s="24">
        <f>LARGE((G81,J81,M81,P81,S81,V81),2)</f>
        <v>0</v>
      </c>
      <c r="AE81" s="24">
        <f>LARGE((G81,J81,M81,P81,S81,V81),3)</f>
        <v>0</v>
      </c>
      <c r="AF81" s="24">
        <f>LARGE((G81,J81,M81,P81,S81,V81),4)</f>
        <v>0</v>
      </c>
    </row>
    <row r="82" spans="1:32" ht="15.75" hidden="1">
      <c r="A82" s="154">
        <v>27</v>
      </c>
      <c r="B82" s="67"/>
      <c r="C82" s="67"/>
      <c r="D82" s="99"/>
      <c r="E82" s="92"/>
      <c r="F82" s="74"/>
      <c r="G82" s="159">
        <f t="shared" si="34"/>
        <v>0</v>
      </c>
      <c r="H82" s="92"/>
      <c r="I82" s="74"/>
      <c r="J82" s="159">
        <f t="shared" si="35"/>
        <v>0</v>
      </c>
      <c r="K82" s="92"/>
      <c r="L82" s="74"/>
      <c r="M82" s="159">
        <f t="shared" si="36"/>
        <v>0</v>
      </c>
      <c r="N82" s="92"/>
      <c r="O82" s="74"/>
      <c r="P82" s="159">
        <f t="shared" si="37"/>
        <v>0</v>
      </c>
      <c r="Q82" s="92"/>
      <c r="R82" s="74"/>
      <c r="S82" s="159">
        <f t="shared" si="38"/>
        <v>0</v>
      </c>
      <c r="T82" s="92"/>
      <c r="U82" s="74"/>
      <c r="V82" s="159">
        <f t="shared" si="39"/>
        <v>0</v>
      </c>
      <c r="W82" s="92"/>
      <c r="X82" s="74"/>
      <c r="Y82" s="159">
        <f t="shared" si="40"/>
        <v>0</v>
      </c>
      <c r="Z82" s="244"/>
      <c r="AA82" s="245"/>
      <c r="AB82" s="246"/>
      <c r="AC82" s="59"/>
      <c r="AD82" s="59"/>
      <c r="AE82" s="59"/>
      <c r="AF82" s="59"/>
    </row>
    <row r="83" spans="1:32" ht="15.75" hidden="1">
      <c r="A83" s="154">
        <v>28</v>
      </c>
      <c r="B83" s="67"/>
      <c r="C83" s="67"/>
      <c r="D83" s="99"/>
      <c r="E83" s="92"/>
      <c r="F83" s="74"/>
      <c r="G83" s="159">
        <f t="shared" si="34"/>
        <v>0</v>
      </c>
      <c r="H83" s="92"/>
      <c r="I83" s="74"/>
      <c r="J83" s="159">
        <f t="shared" si="35"/>
        <v>0</v>
      </c>
      <c r="K83" s="92"/>
      <c r="L83" s="74"/>
      <c r="M83" s="159">
        <f t="shared" si="36"/>
        <v>0</v>
      </c>
      <c r="N83" s="92"/>
      <c r="O83" s="74"/>
      <c r="P83" s="159">
        <f t="shared" si="37"/>
        <v>0</v>
      </c>
      <c r="Q83" s="92"/>
      <c r="R83" s="74"/>
      <c r="S83" s="159">
        <f t="shared" si="38"/>
        <v>0</v>
      </c>
      <c r="T83" s="92"/>
      <c r="U83" s="74"/>
      <c r="V83" s="159">
        <f t="shared" si="39"/>
        <v>0</v>
      </c>
      <c r="W83" s="92"/>
      <c r="X83" s="74"/>
      <c r="Y83" s="159">
        <f t="shared" si="40"/>
        <v>0</v>
      </c>
      <c r="Z83" s="244"/>
      <c r="AA83" s="245"/>
      <c r="AB83" s="246"/>
      <c r="AC83" s="59"/>
      <c r="AD83" s="59"/>
      <c r="AE83" s="59"/>
      <c r="AF83" s="59"/>
    </row>
    <row r="85" spans="1:32" ht="16.5" thickBot="1">
      <c r="A85" s="79"/>
      <c r="B85" s="82" t="s">
        <v>145</v>
      </c>
      <c r="C85" s="79"/>
      <c r="D85" s="80"/>
      <c r="E85" s="79"/>
      <c r="F85" s="79"/>
      <c r="G85" s="81"/>
      <c r="H85" s="79"/>
      <c r="I85" s="79"/>
      <c r="J85" s="81"/>
      <c r="K85" s="79"/>
      <c r="L85" s="79"/>
      <c r="M85" s="81"/>
      <c r="N85" s="79"/>
      <c r="O85" s="79"/>
      <c r="P85" s="81"/>
      <c r="Q85" s="79"/>
      <c r="R85" s="79"/>
      <c r="S85" s="81"/>
      <c r="T85" s="79"/>
      <c r="U85" s="79"/>
      <c r="V85" s="81"/>
      <c r="W85" s="81"/>
      <c r="X85" s="81"/>
      <c r="Y85" s="49"/>
      <c r="Z85" s="49"/>
      <c r="AA85" s="49"/>
      <c r="AB85" s="49"/>
    </row>
    <row r="86" spans="1:32" ht="26.25" customHeight="1">
      <c r="A86" s="146"/>
      <c r="B86" s="145" t="s">
        <v>21</v>
      </c>
      <c r="C86" s="145" t="s">
        <v>17</v>
      </c>
      <c r="D86" s="266" t="s">
        <v>47</v>
      </c>
      <c r="E86" s="263"/>
      <c r="F86" s="264"/>
      <c r="G86" s="265"/>
      <c r="H86" s="263"/>
      <c r="I86" s="264"/>
      <c r="J86" s="265"/>
      <c r="K86" s="263"/>
      <c r="L86" s="264"/>
      <c r="M86" s="265"/>
      <c r="N86" s="263"/>
      <c r="O86" s="264"/>
      <c r="P86" s="265"/>
      <c r="Q86" s="263"/>
      <c r="R86" s="264"/>
      <c r="S86" s="265"/>
      <c r="T86" s="263"/>
      <c r="U86" s="264"/>
      <c r="V86" s="265"/>
      <c r="W86" s="260" t="s">
        <v>51</v>
      </c>
      <c r="X86" s="261"/>
      <c r="Y86" s="262"/>
      <c r="Z86" s="268" t="s">
        <v>48</v>
      </c>
      <c r="AA86" s="270" t="s">
        <v>52</v>
      </c>
      <c r="AB86" s="272" t="s">
        <v>49</v>
      </c>
      <c r="AC86" s="95" t="s">
        <v>10</v>
      </c>
      <c r="AD86" s="31"/>
      <c r="AE86" s="31"/>
      <c r="AF86" s="32"/>
    </row>
    <row r="87" spans="1:32" ht="15">
      <c r="A87" s="150"/>
      <c r="B87" s="151"/>
      <c r="C87" s="152"/>
      <c r="D87" s="267"/>
      <c r="E87" s="153" t="s">
        <v>29</v>
      </c>
      <c r="F87" s="155" t="s">
        <v>30</v>
      </c>
      <c r="G87" s="156" t="s">
        <v>31</v>
      </c>
      <c r="H87" s="153" t="s">
        <v>29</v>
      </c>
      <c r="I87" s="155" t="s">
        <v>30</v>
      </c>
      <c r="J87" s="157" t="s">
        <v>31</v>
      </c>
      <c r="K87" s="153" t="s">
        <v>29</v>
      </c>
      <c r="L87" s="155" t="s">
        <v>30</v>
      </c>
      <c r="M87" s="157" t="s">
        <v>31</v>
      </c>
      <c r="N87" s="153" t="s">
        <v>29</v>
      </c>
      <c r="O87" s="155" t="s">
        <v>30</v>
      </c>
      <c r="P87" s="157" t="s">
        <v>31</v>
      </c>
      <c r="Q87" s="153" t="s">
        <v>29</v>
      </c>
      <c r="R87" s="155" t="s">
        <v>30</v>
      </c>
      <c r="S87" s="157" t="s">
        <v>31</v>
      </c>
      <c r="T87" s="153" t="s">
        <v>29</v>
      </c>
      <c r="U87" s="155" t="s">
        <v>30</v>
      </c>
      <c r="V87" s="157" t="s">
        <v>31</v>
      </c>
      <c r="W87" s="153" t="s">
        <v>29</v>
      </c>
      <c r="X87" s="155" t="s">
        <v>30</v>
      </c>
      <c r="Y87" s="157" t="s">
        <v>31</v>
      </c>
      <c r="Z87" s="269"/>
      <c r="AA87" s="271"/>
      <c r="AB87" s="273"/>
      <c r="AC87" s="96" t="s">
        <v>6</v>
      </c>
      <c r="AD87" s="34" t="s">
        <v>7</v>
      </c>
      <c r="AE87" s="34" t="s">
        <v>8</v>
      </c>
      <c r="AF87" s="35" t="s">
        <v>9</v>
      </c>
    </row>
    <row r="88" spans="1:32" ht="15.75">
      <c r="A88" s="154">
        <v>1</v>
      </c>
      <c r="B88" s="67">
        <f ca="1">+'MSG Ekipe+poj'!B62</f>
        <v>0</v>
      </c>
      <c r="C88" s="67">
        <f ca="1">+'MSG Ekipe+poj'!C62</f>
        <v>0</v>
      </c>
      <c r="D88" s="99">
        <f ca="1">+'MSG Ekipe+poj'!D62</f>
        <v>0</v>
      </c>
      <c r="E88" s="92">
        <f ca="1">+'MSG Ekipe+poj'!E62</f>
        <v>0</v>
      </c>
      <c r="F88" s="74">
        <f ca="1">+'MSG Ekipe+poj'!F62</f>
        <v>0</v>
      </c>
      <c r="G88" s="159">
        <f ca="1">+E88+F88</f>
        <v>0</v>
      </c>
      <c r="H88" s="92">
        <f ca="1">+'MSG Ekipe+poj'!H62</f>
        <v>0</v>
      </c>
      <c r="I88" s="74">
        <f ca="1">+'MSG Ekipe+poj'!I62</f>
        <v>0</v>
      </c>
      <c r="J88" s="159">
        <f ca="1">+H88+I88</f>
        <v>0</v>
      </c>
      <c r="K88" s="92">
        <f ca="1">+'MSG Ekipe+poj'!K62</f>
        <v>0</v>
      </c>
      <c r="L88" s="74">
        <f ca="1">+'MSG Ekipe+poj'!L62</f>
        <v>0</v>
      </c>
      <c r="M88" s="159">
        <f ca="1">+K88+L88</f>
        <v>0</v>
      </c>
      <c r="N88" s="92">
        <f ca="1">+'MSG Ekipe+poj'!N62</f>
        <v>0</v>
      </c>
      <c r="O88" s="74">
        <f ca="1">+'MSG Ekipe+poj'!O62</f>
        <v>0</v>
      </c>
      <c r="P88" s="159">
        <f ca="1">+N88+O88</f>
        <v>0</v>
      </c>
      <c r="Q88" s="92">
        <f ca="1">+'MSG Ekipe+poj'!Q62</f>
        <v>0</v>
      </c>
      <c r="R88" s="74">
        <f ca="1">+'MSG Ekipe+poj'!R62</f>
        <v>0</v>
      </c>
      <c r="S88" s="159">
        <f ca="1">+Q88+R88</f>
        <v>0</v>
      </c>
      <c r="T88" s="92">
        <f ca="1">+'MSG Ekipe+poj'!T62</f>
        <v>0</v>
      </c>
      <c r="U88" s="74">
        <f ca="1">+'MSG Ekipe+poj'!U62</f>
        <v>0</v>
      </c>
      <c r="V88" s="159">
        <f ca="1">+T88+U88</f>
        <v>0</v>
      </c>
      <c r="W88" s="92">
        <f ca="1">+'MSG Ekipe+poj'!W62</f>
        <v>0</v>
      </c>
      <c r="X88" s="74">
        <f ca="1">+'MSG Ekipe+poj'!X62</f>
        <v>0</v>
      </c>
      <c r="Y88" s="159">
        <f>+W88+X88</f>
        <v>0</v>
      </c>
      <c r="Z88" s="172">
        <v>115.3</v>
      </c>
      <c r="AA88" s="173">
        <v>56.8</v>
      </c>
      <c r="AB88" s="174">
        <f>SUM(Y88:AA88)-MIN(Y88:AA88)</f>
        <v>172.1</v>
      </c>
      <c r="AC88" s="97">
        <f>MAX(G88,J88,M88,P88,S88,V88)</f>
        <v>0</v>
      </c>
      <c r="AD88" s="24">
        <f>LARGE((G88,J88,M88,P88,S88,V88),2)</f>
        <v>0</v>
      </c>
      <c r="AE88" s="24">
        <f>LARGE((G88,J88,M88,P88,S88,V88),3)</f>
        <v>0</v>
      </c>
      <c r="AF88" s="24">
        <f>LARGE((G88,J88,M88,P88,S88,V88),4)</f>
        <v>0</v>
      </c>
    </row>
    <row r="89" spans="1:32" ht="15.75">
      <c r="A89" s="154">
        <v>2</v>
      </c>
      <c r="B89" s="67">
        <f ca="1">+'MSG Ekipe+poj'!B63</f>
        <v>0</v>
      </c>
      <c r="C89" s="67">
        <f ca="1">+'MSG Ekipe+poj'!C63</f>
        <v>0</v>
      </c>
      <c r="D89" s="99">
        <f ca="1">+'MSG Ekipe+poj'!D63</f>
        <v>0</v>
      </c>
      <c r="E89" s="92">
        <f ca="1">+'MSG Ekipe+poj'!E63</f>
        <v>0</v>
      </c>
      <c r="F89" s="74">
        <f ca="1">+'MSG Ekipe+poj'!F63</f>
        <v>0</v>
      </c>
      <c r="G89" s="159">
        <f ca="1">+E89+F89</f>
        <v>0</v>
      </c>
      <c r="H89" s="92">
        <f ca="1">+'MSG Ekipe+poj'!H63</f>
        <v>0</v>
      </c>
      <c r="I89" s="74">
        <f ca="1">+'MSG Ekipe+poj'!I63</f>
        <v>0</v>
      </c>
      <c r="J89" s="159">
        <f ca="1">+H89+I89</f>
        <v>0</v>
      </c>
      <c r="K89" s="92">
        <f ca="1">+'MSG Ekipe+poj'!K63</f>
        <v>0</v>
      </c>
      <c r="L89" s="74">
        <f ca="1">+'MSG Ekipe+poj'!L63</f>
        <v>0</v>
      </c>
      <c r="M89" s="159">
        <f ca="1">+K89+L89</f>
        <v>0</v>
      </c>
      <c r="N89" s="92">
        <f ca="1">+'MSG Ekipe+poj'!N63</f>
        <v>0</v>
      </c>
      <c r="O89" s="74">
        <f ca="1">+'MSG Ekipe+poj'!O63</f>
        <v>0</v>
      </c>
      <c r="P89" s="159">
        <f ca="1">+N89+O89</f>
        <v>0</v>
      </c>
      <c r="Q89" s="92">
        <f ca="1">+'MSG Ekipe+poj'!Q63</f>
        <v>0</v>
      </c>
      <c r="R89" s="74">
        <f ca="1">+'MSG Ekipe+poj'!R63</f>
        <v>0</v>
      </c>
      <c r="S89" s="159">
        <f ca="1">+Q89+R89</f>
        <v>0</v>
      </c>
      <c r="T89" s="92">
        <f ca="1">+'MSG Ekipe+poj'!T63</f>
        <v>0</v>
      </c>
      <c r="U89" s="74">
        <f ca="1">+'MSG Ekipe+poj'!U63</f>
        <v>0</v>
      </c>
      <c r="V89" s="159">
        <f ca="1">+T89+U89</f>
        <v>0</v>
      </c>
      <c r="W89" s="92">
        <f ca="1">+'MSG Ekipe+poj'!W63</f>
        <v>0</v>
      </c>
      <c r="X89" s="74">
        <f ca="1">+'MSG Ekipe+poj'!X63</f>
        <v>0</v>
      </c>
      <c r="Y89" s="159">
        <f>+W89+X89</f>
        <v>0</v>
      </c>
      <c r="Z89" s="166">
        <v>114.7</v>
      </c>
      <c r="AA89" s="167">
        <v>58.6</v>
      </c>
      <c r="AB89" s="168">
        <f>SUM(Y89:AA89)-MIN(Y89:AA89)</f>
        <v>173.3</v>
      </c>
      <c r="AC89" s="97">
        <f>MAX(G89,J89,M89,P89,S89,V89)</f>
        <v>0</v>
      </c>
      <c r="AD89" s="24">
        <f>LARGE((G89,J89,M89,P89,S89,V89),2)</f>
        <v>0</v>
      </c>
      <c r="AE89" s="24">
        <f>LARGE((G89,J89,M89,P89,S89,V89),3)</f>
        <v>0</v>
      </c>
      <c r="AF89" s="24">
        <f>LARGE((G89,J89,M89,P89,S89,V89),4)</f>
        <v>0</v>
      </c>
    </row>
    <row r="90" spans="1:32" ht="15.75">
      <c r="A90" s="154">
        <v>3</v>
      </c>
      <c r="B90" s="67">
        <f ca="1">+'MSG Ekipe+poj'!B64</f>
        <v>0</v>
      </c>
      <c r="C90" s="67">
        <f ca="1">+'MSG Ekipe+poj'!C64</f>
        <v>0</v>
      </c>
      <c r="D90" s="99">
        <f ca="1">+'MSG Ekipe+poj'!D64</f>
        <v>0</v>
      </c>
      <c r="E90" s="92">
        <f ca="1">+'MSG Ekipe+poj'!E64</f>
        <v>0</v>
      </c>
      <c r="F90" s="74">
        <f ca="1">+'MSG Ekipe+poj'!F64</f>
        <v>0</v>
      </c>
      <c r="G90" s="159">
        <f ca="1">+E90+F90</f>
        <v>0</v>
      </c>
      <c r="H90" s="92">
        <f ca="1">+'MSG Ekipe+poj'!H64</f>
        <v>0</v>
      </c>
      <c r="I90" s="74">
        <f ca="1">+'MSG Ekipe+poj'!I64</f>
        <v>0</v>
      </c>
      <c r="J90" s="159">
        <f ca="1">+H90+I90</f>
        <v>0</v>
      </c>
      <c r="K90" s="92">
        <f ca="1">+'MSG Ekipe+poj'!K64</f>
        <v>0</v>
      </c>
      <c r="L90" s="74">
        <f ca="1">+'MSG Ekipe+poj'!L64</f>
        <v>0</v>
      </c>
      <c r="M90" s="159">
        <f ca="1">+K90+L90</f>
        <v>0</v>
      </c>
      <c r="N90" s="92">
        <f ca="1">+'MSG Ekipe+poj'!N64</f>
        <v>0</v>
      </c>
      <c r="O90" s="74">
        <f ca="1">+'MSG Ekipe+poj'!O64</f>
        <v>0</v>
      </c>
      <c r="P90" s="159">
        <f ca="1">+N90+O90</f>
        <v>0</v>
      </c>
      <c r="Q90" s="92">
        <f ca="1">+'MSG Ekipe+poj'!Q64</f>
        <v>0</v>
      </c>
      <c r="R90" s="74">
        <f ca="1">+'MSG Ekipe+poj'!R64</f>
        <v>0</v>
      </c>
      <c r="S90" s="159">
        <f ca="1">+Q90+R90</f>
        <v>0</v>
      </c>
      <c r="T90" s="92">
        <f ca="1">+'MSG Ekipe+poj'!T64</f>
        <v>0</v>
      </c>
      <c r="U90" s="74">
        <f ca="1">+'MSG Ekipe+poj'!U64</f>
        <v>0</v>
      </c>
      <c r="V90" s="159">
        <f ca="1">+T90+U90</f>
        <v>0</v>
      </c>
      <c r="W90" s="92">
        <f ca="1">+'MSG Ekipe+poj'!W64</f>
        <v>0</v>
      </c>
      <c r="X90" s="74">
        <f ca="1">+'MSG Ekipe+poj'!X64</f>
        <v>0</v>
      </c>
      <c r="Y90" s="159">
        <f>+W90+X90</f>
        <v>0</v>
      </c>
      <c r="Z90" s="166">
        <v>113.8</v>
      </c>
      <c r="AA90" s="167">
        <v>57.8</v>
      </c>
      <c r="AB90" s="168">
        <f>SUM(Y90:AA90)-MIN(Y90:AA90)</f>
        <v>171.6</v>
      </c>
      <c r="AC90" s="97">
        <f>MAX(G90,J90,M90,P90,S90,V90)</f>
        <v>0</v>
      </c>
      <c r="AD90" s="24">
        <f>LARGE((G90,J90,M90,P90,S90,V90),2)</f>
        <v>0</v>
      </c>
      <c r="AE90" s="24">
        <f>LARGE((G90,J90,M90,P90,S90,V90),3)</f>
        <v>0</v>
      </c>
      <c r="AF90" s="24">
        <f>LARGE((G90,J90,M90,P90,S90,V90),4)</f>
        <v>0</v>
      </c>
    </row>
  </sheetData>
  <mergeCells count="55">
    <mergeCell ref="AA86:AA87"/>
    <mergeCell ref="AB27:AB28"/>
    <mergeCell ref="W54:Y54"/>
    <mergeCell ref="Z54:Z55"/>
    <mergeCell ref="AB54:AB55"/>
    <mergeCell ref="AA54:AA55"/>
    <mergeCell ref="D86:D87"/>
    <mergeCell ref="E86:G86"/>
    <mergeCell ref="H86:J86"/>
    <mergeCell ref="K86:M86"/>
    <mergeCell ref="N86:P86"/>
    <mergeCell ref="Q86:S86"/>
    <mergeCell ref="D27:D28"/>
    <mergeCell ref="E27:G27"/>
    <mergeCell ref="H27:J27"/>
    <mergeCell ref="K27:M27"/>
    <mergeCell ref="N54:P54"/>
    <mergeCell ref="Q54:S54"/>
    <mergeCell ref="D54:D55"/>
    <mergeCell ref="E54:G54"/>
    <mergeCell ref="H54:J54"/>
    <mergeCell ref="K54:M54"/>
    <mergeCell ref="T3:V3"/>
    <mergeCell ref="AB19:AB20"/>
    <mergeCell ref="W3:Y3"/>
    <mergeCell ref="Z3:Z4"/>
    <mergeCell ref="AA3:AA4"/>
    <mergeCell ref="T86:V86"/>
    <mergeCell ref="T54:V54"/>
    <mergeCell ref="AB86:AB87"/>
    <mergeCell ref="W86:Y86"/>
    <mergeCell ref="Z86:Z87"/>
    <mergeCell ref="Z19:Z20"/>
    <mergeCell ref="AA19:AA20"/>
    <mergeCell ref="W27:Y27"/>
    <mergeCell ref="Z27:Z28"/>
    <mergeCell ref="AA27:AA28"/>
    <mergeCell ref="AB3:AB4"/>
    <mergeCell ref="W19:Y19"/>
    <mergeCell ref="D19:D20"/>
    <mergeCell ref="E19:G19"/>
    <mergeCell ref="H19:J19"/>
    <mergeCell ref="D3:D4"/>
    <mergeCell ref="E3:G3"/>
    <mergeCell ref="H3:J3"/>
    <mergeCell ref="N3:P3"/>
    <mergeCell ref="N27:P27"/>
    <mergeCell ref="T27:V27"/>
    <mergeCell ref="K3:M3"/>
    <mergeCell ref="K19:M19"/>
    <mergeCell ref="N19:P19"/>
    <mergeCell ref="Q3:S3"/>
    <mergeCell ref="Q27:S27"/>
    <mergeCell ref="Q19:S19"/>
    <mergeCell ref="T19:V19"/>
  </mergeCells>
  <phoneticPr fontId="30" type="noConversion"/>
  <printOptions horizontalCentered="1"/>
  <pageMargins left="0.19685039370078741" right="0.11811023622047245" top="0.9055118110236221" bottom="0.82677165354330717" header="0.35433070866141736" footer="0.31496062992125984"/>
  <pageSetup paperSize="9" scale="75" orientation="landscape" horizontalDpi="4294967295" verticalDpi="300" r:id="rId1"/>
  <headerFooter alignWithMargins="0">
    <oddHeader>&amp;LGK "DIŠPET"&amp;C1. kolo 
10. Kupa u MSG "B" program
7. Kupa u MŽSG "C" program&amp;RŠibenik,13.06.2010.
&amp;P</oddHeader>
  </headerFooter>
  <rowBreaks count="3" manualBreakCount="3">
    <brk id="25" max="31" man="1"/>
    <brk id="51" max="31" man="1"/>
    <brk id="83" max="3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161"/>
  <sheetViews>
    <sheetView tabSelected="1" view="pageBreakPreview" topLeftCell="A91" zoomScaleNormal="75" zoomScaleSheetLayoutView="100" workbookViewId="0">
      <selection activeCell="A152" sqref="A152:IV161"/>
    </sheetView>
  </sheetViews>
  <sheetFormatPr defaultRowHeight="15" outlineLevelCol="1"/>
  <cols>
    <col min="1" max="1" width="4.42578125" style="9" customWidth="1"/>
    <col min="2" max="2" width="19" customWidth="1"/>
    <col min="3" max="3" width="12.85546875" style="43" customWidth="1"/>
    <col min="4" max="4" width="8" style="41" customWidth="1" outlineLevel="1"/>
    <col min="5" max="6" width="6.28515625" style="41" customWidth="1"/>
    <col min="7" max="7" width="5.7109375" style="41" hidden="1" customWidth="1"/>
    <col min="8" max="8" width="8" style="12" customWidth="1"/>
    <col min="9" max="9" width="6.28515625" style="41" customWidth="1"/>
    <col min="10" max="10" width="6.7109375" style="41" customWidth="1"/>
    <col min="11" max="11" width="5.7109375" style="41" hidden="1" customWidth="1"/>
    <col min="12" max="12" width="7.85546875" style="12" customWidth="1"/>
    <col min="13" max="13" width="6.28515625" style="41" customWidth="1"/>
    <col min="14" max="14" width="6.85546875" style="41" customWidth="1"/>
    <col min="15" max="15" width="5.7109375" style="41" hidden="1" customWidth="1"/>
    <col min="16" max="16" width="7.85546875" style="12" customWidth="1"/>
    <col min="17" max="17" width="6.28515625" style="41" customWidth="1"/>
    <col min="18" max="18" width="6.42578125" style="41" customWidth="1"/>
    <col min="19" max="19" width="5.7109375" style="41" hidden="1" customWidth="1"/>
    <col min="20" max="20" width="7.7109375" style="12" customWidth="1"/>
    <col min="21" max="22" width="6.42578125" style="12" customWidth="1"/>
    <col min="23" max="23" width="6.42578125" style="12" hidden="1" customWidth="1"/>
    <col min="24" max="24" width="9.42578125" style="13" customWidth="1"/>
    <col min="25" max="26" width="6.28515625" style="13" hidden="1" customWidth="1"/>
    <col min="27" max="27" width="9.28515625" style="6" hidden="1" customWidth="1"/>
    <col min="28" max="28" width="8.140625" hidden="1" customWidth="1" outlineLevel="1"/>
    <col min="29" max="31" width="8" hidden="1" customWidth="1" outlineLevel="1"/>
    <col min="32" max="32" width="5.140625" customWidth="1" collapsed="1"/>
  </cols>
  <sheetData>
    <row r="1" spans="1:32" ht="6.75" customHeight="1"/>
    <row r="2" spans="1:32" s="48" customFormat="1" ht="17.25" customHeight="1" thickBot="1">
      <c r="A2" s="19"/>
      <c r="B2" s="57" t="str">
        <f ca="1">'ŽSG Ekipe+POJ'!B2</f>
        <v>A kadetkinje (1996. - 1997.)</v>
      </c>
      <c r="C2" s="75"/>
      <c r="D2" s="165"/>
      <c r="E2" s="68"/>
      <c r="F2" s="68"/>
      <c r="G2" s="68"/>
      <c r="H2" s="70"/>
      <c r="I2" s="68"/>
      <c r="J2" s="68"/>
      <c r="K2" s="68"/>
      <c r="L2" s="70"/>
      <c r="M2" s="68"/>
      <c r="N2" s="68"/>
      <c r="O2" s="68"/>
      <c r="P2" s="70"/>
      <c r="Q2" s="68"/>
      <c r="R2" s="68"/>
      <c r="S2" s="68"/>
      <c r="T2" s="70"/>
      <c r="U2" s="69"/>
      <c r="V2" s="69"/>
      <c r="W2" s="69"/>
      <c r="X2" s="70"/>
      <c r="Y2" s="70"/>
      <c r="Z2" s="70"/>
      <c r="AA2" s="71"/>
    </row>
    <row r="3" spans="1:32" ht="24" customHeight="1">
      <c r="A3" s="201" t="s">
        <v>28</v>
      </c>
      <c r="B3" s="202" t="s">
        <v>21</v>
      </c>
      <c r="C3" s="203" t="s">
        <v>17</v>
      </c>
      <c r="D3" s="276" t="s">
        <v>46</v>
      </c>
      <c r="E3" s="278"/>
      <c r="F3" s="279"/>
      <c r="G3" s="279"/>
      <c r="H3" s="280"/>
      <c r="I3" s="278"/>
      <c r="J3" s="279"/>
      <c r="K3" s="279"/>
      <c r="L3" s="280"/>
      <c r="M3" s="278"/>
      <c r="N3" s="279"/>
      <c r="O3" s="279"/>
      <c r="P3" s="280"/>
      <c r="Q3" s="278"/>
      <c r="R3" s="279"/>
      <c r="S3" s="279"/>
      <c r="T3" s="280"/>
      <c r="U3" s="283" t="s">
        <v>50</v>
      </c>
      <c r="V3" s="284"/>
      <c r="W3" s="284"/>
      <c r="X3" s="284"/>
      <c r="Y3" s="292" t="s">
        <v>48</v>
      </c>
      <c r="Z3" s="286" t="s">
        <v>52</v>
      </c>
      <c r="AA3" s="288" t="s">
        <v>49</v>
      </c>
    </row>
    <row r="4" spans="1:32" ht="16.5" customHeight="1" thickBot="1">
      <c r="A4" s="140"/>
      <c r="B4" s="141"/>
      <c r="C4" s="142"/>
      <c r="D4" s="277"/>
      <c r="E4" s="134" t="s">
        <v>29</v>
      </c>
      <c r="F4" s="135" t="s">
        <v>30</v>
      </c>
      <c r="G4" s="136" t="s">
        <v>34</v>
      </c>
      <c r="H4" s="137" t="s">
        <v>32</v>
      </c>
      <c r="I4" s="134" t="s">
        <v>29</v>
      </c>
      <c r="J4" s="135" t="s">
        <v>30</v>
      </c>
      <c r="K4" s="136" t="s">
        <v>34</v>
      </c>
      <c r="L4" s="138" t="s">
        <v>32</v>
      </c>
      <c r="M4" s="134" t="s">
        <v>29</v>
      </c>
      <c r="N4" s="135" t="s">
        <v>30</v>
      </c>
      <c r="O4" s="136" t="s">
        <v>34</v>
      </c>
      <c r="P4" s="138" t="s">
        <v>32</v>
      </c>
      <c r="Q4" s="134" t="s">
        <v>29</v>
      </c>
      <c r="R4" s="135" t="s">
        <v>30</v>
      </c>
      <c r="S4" s="136" t="s">
        <v>34</v>
      </c>
      <c r="T4" s="138" t="s">
        <v>32</v>
      </c>
      <c r="U4" s="134" t="s">
        <v>29</v>
      </c>
      <c r="V4" s="135" t="s">
        <v>30</v>
      </c>
      <c r="W4" s="136" t="s">
        <v>34</v>
      </c>
      <c r="X4" s="139" t="s">
        <v>23</v>
      </c>
      <c r="Y4" s="293"/>
      <c r="Z4" s="287"/>
      <c r="AA4" s="289"/>
    </row>
    <row r="5" spans="1:32" s="108" customFormat="1" ht="16.5" customHeight="1">
      <c r="A5" s="140">
        <v>1</v>
      </c>
      <c r="B5" s="109">
        <f ca="1">+'ŽSG Ekipe+POJ'!B5</f>
        <v>0</v>
      </c>
      <c r="C5" s="163">
        <f ca="1">+'ŽSG Ekipe+POJ'!C5</f>
        <v>0</v>
      </c>
      <c r="D5" s="163" t="str">
        <f ca="1">+'ŽSG Ekipe+POJ'!D5</f>
        <v>1996.</v>
      </c>
      <c r="E5" s="117">
        <f ca="1">+'ŽSG Ekipe+POJ'!E5</f>
        <v>0</v>
      </c>
      <c r="F5" s="117">
        <f ca="1">+'ŽSG Ekipe+POJ'!F5</f>
        <v>0</v>
      </c>
      <c r="G5" s="117">
        <f ca="1">+'ŽSG Ekipe+POJ'!G5</f>
        <v>0</v>
      </c>
      <c r="H5" s="180">
        <f ca="1">+E5+F5-G5</f>
        <v>0</v>
      </c>
      <c r="I5" s="117">
        <f ca="1">+'ŽSG Ekipe+POJ'!I5</f>
        <v>0</v>
      </c>
      <c r="J5" s="117">
        <f ca="1">+'ŽSG Ekipe+POJ'!J5</f>
        <v>0</v>
      </c>
      <c r="K5" s="117">
        <f ca="1">+'ŽSG Ekipe+POJ'!K5</f>
        <v>0</v>
      </c>
      <c r="L5" s="180">
        <f ca="1">+I5+J5-K5</f>
        <v>0</v>
      </c>
      <c r="M5" s="117">
        <f ca="1">+'ŽSG Ekipe+POJ'!M5</f>
        <v>0</v>
      </c>
      <c r="N5" s="117">
        <f ca="1">+'ŽSG Ekipe+POJ'!N5</f>
        <v>0</v>
      </c>
      <c r="O5" s="117">
        <f ca="1">+'ŽSG Ekipe+POJ'!O5</f>
        <v>0</v>
      </c>
      <c r="P5" s="180">
        <f ca="1">+M5+N5-O5</f>
        <v>0</v>
      </c>
      <c r="Q5" s="117">
        <f ca="1">+'ŽSG Ekipe+POJ'!Q5</f>
        <v>0</v>
      </c>
      <c r="R5" s="117">
        <f ca="1">+'ŽSG Ekipe+POJ'!R5</f>
        <v>0</v>
      </c>
      <c r="S5" s="117">
        <f ca="1">+'ŽSG Ekipe+POJ'!S5</f>
        <v>0</v>
      </c>
      <c r="T5" s="169">
        <f ca="1">+Q5+R5-S5</f>
        <v>0</v>
      </c>
      <c r="U5" s="171">
        <f ca="1">+'ŽSG Ekipe+POJ'!U5</f>
        <v>0</v>
      </c>
      <c r="V5" s="117">
        <f ca="1">+'ŽSG Ekipe+POJ'!V5</f>
        <v>0</v>
      </c>
      <c r="W5" s="117">
        <f ca="1">+'ŽSG Ekipe+POJ'!W5</f>
        <v>0</v>
      </c>
      <c r="X5" s="169">
        <f>+H5+L5+P5+T5</f>
        <v>0</v>
      </c>
      <c r="Y5" s="172">
        <v>21.3</v>
      </c>
      <c r="Z5" s="173">
        <v>31</v>
      </c>
      <c r="AA5" s="174">
        <f>SUM(X5:Z5)-MIN(X5:Z5)</f>
        <v>52.3</v>
      </c>
      <c r="AB5" s="72">
        <f>MAX(H5,L5,P5,T5)</f>
        <v>0</v>
      </c>
      <c r="AC5" s="24">
        <f>LARGE((H5,L5,P5,T5),2)</f>
        <v>0</v>
      </c>
      <c r="AD5" s="24">
        <f>LARGE((H5,L5,P5,T5),3)</f>
        <v>0</v>
      </c>
      <c r="AE5" s="24">
        <f>LARGE((H5,L5,P5,T5),4)</f>
        <v>0</v>
      </c>
    </row>
    <row r="6" spans="1:32" s="108" customFormat="1" ht="8.25" customHeight="1">
      <c r="A6" s="209"/>
      <c r="B6" s="206"/>
      <c r="C6" s="206"/>
      <c r="D6" s="207"/>
      <c r="E6" s="208"/>
      <c r="F6" s="208"/>
      <c r="G6" s="208"/>
      <c r="H6" s="70"/>
      <c r="I6" s="208"/>
      <c r="J6" s="208"/>
      <c r="K6" s="208"/>
      <c r="L6" s="70"/>
      <c r="M6" s="208"/>
      <c r="N6" s="208"/>
      <c r="O6" s="208"/>
      <c r="P6" s="70"/>
      <c r="Q6" s="208"/>
      <c r="R6" s="208"/>
      <c r="S6" s="208"/>
      <c r="T6" s="70"/>
      <c r="U6" s="208"/>
      <c r="V6" s="208"/>
      <c r="W6" s="208"/>
      <c r="X6" s="70"/>
      <c r="Y6" s="210"/>
      <c r="Z6" s="210"/>
      <c r="AA6" s="211"/>
      <c r="AB6" s="73"/>
      <c r="AC6" s="59"/>
      <c r="AD6" s="59"/>
      <c r="AE6" s="59"/>
      <c r="AF6" s="48"/>
    </row>
    <row r="7" spans="1:32" s="48" customFormat="1" ht="16.5" thickBot="1">
      <c r="A7" s="19"/>
      <c r="B7" s="57" t="s">
        <v>138</v>
      </c>
      <c r="C7" s="75"/>
      <c r="D7" s="165"/>
      <c r="E7" s="68"/>
      <c r="F7" s="68"/>
      <c r="G7" s="68"/>
      <c r="H7" s="70"/>
      <c r="I7" s="68"/>
      <c r="J7" s="68"/>
      <c r="K7" s="68"/>
      <c r="L7" s="70"/>
      <c r="M7" s="68"/>
      <c r="N7" s="68"/>
      <c r="O7" s="68"/>
      <c r="P7" s="70"/>
      <c r="Q7" s="68"/>
      <c r="R7" s="68"/>
      <c r="S7" s="68"/>
      <c r="T7" s="70"/>
      <c r="U7" s="69"/>
      <c r="V7" s="69"/>
      <c r="W7" s="69"/>
      <c r="X7" s="70"/>
      <c r="Y7" s="70"/>
      <c r="Z7" s="70"/>
      <c r="AA7" s="71"/>
    </row>
    <row r="8" spans="1:32" ht="24" customHeight="1">
      <c r="A8" s="198" t="s">
        <v>28</v>
      </c>
      <c r="B8" s="199" t="s">
        <v>21</v>
      </c>
      <c r="C8" s="200" t="s">
        <v>17</v>
      </c>
      <c r="D8" s="281" t="s">
        <v>46</v>
      </c>
      <c r="E8" s="278"/>
      <c r="F8" s="279"/>
      <c r="G8" s="279"/>
      <c r="H8" s="280"/>
      <c r="I8" s="278"/>
      <c r="J8" s="279"/>
      <c r="K8" s="279"/>
      <c r="L8" s="280"/>
      <c r="M8" s="278"/>
      <c r="N8" s="279"/>
      <c r="O8" s="279"/>
      <c r="P8" s="280"/>
      <c r="Q8" s="278"/>
      <c r="R8" s="279"/>
      <c r="S8" s="279"/>
      <c r="T8" s="280"/>
      <c r="U8" s="283" t="s">
        <v>50</v>
      </c>
      <c r="V8" s="284"/>
      <c r="W8" s="284"/>
      <c r="X8" s="285"/>
      <c r="Y8" s="290" t="s">
        <v>48</v>
      </c>
      <c r="Z8" s="270" t="s">
        <v>52</v>
      </c>
      <c r="AA8" s="272" t="s">
        <v>49</v>
      </c>
    </row>
    <row r="9" spans="1:32" ht="15.75">
      <c r="A9" s="140"/>
      <c r="B9" s="141"/>
      <c r="C9" s="143"/>
      <c r="D9" s="282"/>
      <c r="E9" s="134" t="s">
        <v>29</v>
      </c>
      <c r="F9" s="135" t="s">
        <v>30</v>
      </c>
      <c r="G9" s="136" t="s">
        <v>34</v>
      </c>
      <c r="H9" s="137" t="s">
        <v>32</v>
      </c>
      <c r="I9" s="134" t="s">
        <v>29</v>
      </c>
      <c r="J9" s="135" t="s">
        <v>30</v>
      </c>
      <c r="K9" s="136" t="s">
        <v>34</v>
      </c>
      <c r="L9" s="138" t="s">
        <v>32</v>
      </c>
      <c r="M9" s="134" t="s">
        <v>29</v>
      </c>
      <c r="N9" s="135" t="s">
        <v>30</v>
      </c>
      <c r="O9" s="136" t="s">
        <v>34</v>
      </c>
      <c r="P9" s="138" t="s">
        <v>32</v>
      </c>
      <c r="Q9" s="134" t="s">
        <v>29</v>
      </c>
      <c r="R9" s="135" t="s">
        <v>30</v>
      </c>
      <c r="S9" s="136" t="s">
        <v>34</v>
      </c>
      <c r="T9" s="138" t="s">
        <v>32</v>
      </c>
      <c r="U9" s="134" t="s">
        <v>29</v>
      </c>
      <c r="V9" s="135" t="s">
        <v>30</v>
      </c>
      <c r="W9" s="136" t="s">
        <v>34</v>
      </c>
      <c r="X9" s="139" t="s">
        <v>23</v>
      </c>
      <c r="Y9" s="291"/>
      <c r="Z9" s="271"/>
      <c r="AA9" s="273"/>
    </row>
    <row r="10" spans="1:32" ht="15.75">
      <c r="A10" s="179">
        <v>1</v>
      </c>
      <c r="B10" s="67">
        <f ca="1">+'ŽSG Ekipe+POJ'!B18</f>
        <v>0</v>
      </c>
      <c r="C10" s="236">
        <f ca="1">+'ŽSG Ekipe+POJ'!C18</f>
        <v>0</v>
      </c>
      <c r="D10" s="218">
        <f ca="1">+'ŽSG Ekipe+POJ'!D18</f>
        <v>0</v>
      </c>
      <c r="E10" s="92">
        <f ca="1">+'ŽSG Ekipe+POJ'!E18</f>
        <v>0</v>
      </c>
      <c r="F10" s="74">
        <f ca="1">+'ŽSG Ekipe+POJ'!F18</f>
        <v>0</v>
      </c>
      <c r="G10" s="74">
        <f ca="1">+'ŽSG Ekipe+POJ'!G18</f>
        <v>0</v>
      </c>
      <c r="H10" s="170">
        <f t="shared" ref="H10:H18" si="0">+E10+F10-G10</f>
        <v>0</v>
      </c>
      <c r="I10" s="92">
        <f ca="1">+'ŽSG Ekipe+POJ'!I18</f>
        <v>0</v>
      </c>
      <c r="J10" s="74">
        <f ca="1">+'ŽSG Ekipe+POJ'!J18</f>
        <v>0</v>
      </c>
      <c r="K10" s="74">
        <f ca="1">+'ŽSG Ekipe+POJ'!K18</f>
        <v>0</v>
      </c>
      <c r="L10" s="170">
        <f t="shared" ref="L10:L18" si="1">+I10+J10-K10</f>
        <v>0</v>
      </c>
      <c r="M10" s="92">
        <f ca="1">+'ŽSG Ekipe+POJ'!M18</f>
        <v>0</v>
      </c>
      <c r="N10" s="74">
        <f ca="1">+'ŽSG Ekipe+POJ'!N18</f>
        <v>0</v>
      </c>
      <c r="O10" s="74">
        <f ca="1">+'ŽSG Ekipe+POJ'!O18</f>
        <v>0</v>
      </c>
      <c r="P10" s="170">
        <f t="shared" ref="P10:P18" si="2">+M10+N10-O10</f>
        <v>0</v>
      </c>
      <c r="Q10" s="92">
        <f ca="1">+'ŽSG Ekipe+POJ'!Q18</f>
        <v>0</v>
      </c>
      <c r="R10" s="74">
        <f ca="1">+'ŽSG Ekipe+POJ'!R18</f>
        <v>0</v>
      </c>
      <c r="S10" s="74">
        <f ca="1">+'ŽSG Ekipe+POJ'!S18</f>
        <v>0</v>
      </c>
      <c r="T10" s="170">
        <f t="shared" ref="T10:T18" si="3">+Q10+R10-S10</f>
        <v>0</v>
      </c>
      <c r="U10" s="92">
        <f ca="1">+'ŽSG Ekipe+POJ'!U18</f>
        <v>0</v>
      </c>
      <c r="V10" s="74">
        <f ca="1">+'ŽSG Ekipe+POJ'!V18</f>
        <v>0</v>
      </c>
      <c r="W10" s="74">
        <f ca="1">+'ŽSG Ekipe+POJ'!W18</f>
        <v>0</v>
      </c>
      <c r="X10" s="169">
        <f t="shared" ref="X10:X18" si="4">+H10+L10+P10+T10</f>
        <v>0</v>
      </c>
      <c r="Y10" s="172">
        <v>47.2</v>
      </c>
      <c r="Z10" s="173">
        <v>48.8</v>
      </c>
      <c r="AA10" s="174">
        <f t="shared" ref="AA10:AA18" si="5">SUM(X10:Z10)-MIN(X10:Z10)</f>
        <v>96</v>
      </c>
      <c r="AB10" s="72">
        <f t="shared" ref="AB10:AB18" si="6">MAX(H10,L10,P10,T10)</f>
        <v>0</v>
      </c>
      <c r="AC10" s="24">
        <f>LARGE((H10,L10,P10,T10),2)</f>
        <v>0</v>
      </c>
      <c r="AD10" s="24">
        <f>LARGE((H10,L10,P10,T10),3)</f>
        <v>0</v>
      </c>
      <c r="AE10" s="24">
        <f>LARGE((H10,L10,P10,T10),4)</f>
        <v>0</v>
      </c>
      <c r="AF10" s="48"/>
    </row>
    <row r="11" spans="1:32" s="48" customFormat="1" ht="15.75">
      <c r="A11" s="179">
        <v>2</v>
      </c>
      <c r="B11" s="67">
        <f ca="1">+'ŽSG Ekipe+POJ'!B17</f>
        <v>0</v>
      </c>
      <c r="C11" s="236">
        <f ca="1">+'ŽSG Ekipe+POJ'!C17</f>
        <v>0</v>
      </c>
      <c r="D11" s="218">
        <f ca="1">+'ŽSG Ekipe+POJ'!D17</f>
        <v>0</v>
      </c>
      <c r="E11" s="92">
        <f ca="1">+'ŽSG Ekipe+POJ'!E17</f>
        <v>0</v>
      </c>
      <c r="F11" s="74">
        <f ca="1">+'ŽSG Ekipe+POJ'!F17</f>
        <v>0</v>
      </c>
      <c r="G11" s="74">
        <f ca="1">+'ŽSG Ekipe+POJ'!G17</f>
        <v>0</v>
      </c>
      <c r="H11" s="170">
        <f t="shared" si="0"/>
        <v>0</v>
      </c>
      <c r="I11" s="92">
        <f ca="1">+'ŽSG Ekipe+POJ'!I17</f>
        <v>0</v>
      </c>
      <c r="J11" s="74">
        <f ca="1">+'ŽSG Ekipe+POJ'!J17</f>
        <v>0</v>
      </c>
      <c r="K11" s="74">
        <f ca="1">+'ŽSG Ekipe+POJ'!K17</f>
        <v>0</v>
      </c>
      <c r="L11" s="170">
        <f t="shared" si="1"/>
        <v>0</v>
      </c>
      <c r="M11" s="92">
        <f ca="1">+'ŽSG Ekipe+POJ'!M17</f>
        <v>0</v>
      </c>
      <c r="N11" s="74">
        <f ca="1">+'ŽSG Ekipe+POJ'!N17</f>
        <v>0</v>
      </c>
      <c r="O11" s="74">
        <f ca="1">+'ŽSG Ekipe+POJ'!O17</f>
        <v>0</v>
      </c>
      <c r="P11" s="170">
        <f t="shared" si="2"/>
        <v>0</v>
      </c>
      <c r="Q11" s="92">
        <f ca="1">+'ŽSG Ekipe+POJ'!Q17</f>
        <v>0</v>
      </c>
      <c r="R11" s="74">
        <f ca="1">+'ŽSG Ekipe+POJ'!R17</f>
        <v>0</v>
      </c>
      <c r="S11" s="74">
        <f ca="1">+'ŽSG Ekipe+POJ'!S17</f>
        <v>0</v>
      </c>
      <c r="T11" s="169">
        <f t="shared" si="3"/>
        <v>0</v>
      </c>
      <c r="U11" s="92">
        <f ca="1">+'ŽSG Ekipe+POJ'!U17</f>
        <v>0</v>
      </c>
      <c r="V11" s="74">
        <f ca="1">+'ŽSG Ekipe+POJ'!V17</f>
        <v>0</v>
      </c>
      <c r="W11" s="74">
        <f ca="1">+'ŽSG Ekipe+POJ'!W17</f>
        <v>0</v>
      </c>
      <c r="X11" s="169">
        <f t="shared" si="4"/>
        <v>0</v>
      </c>
      <c r="Y11" s="166">
        <v>47.5</v>
      </c>
      <c r="Z11" s="167">
        <v>47.55</v>
      </c>
      <c r="AA11" s="168">
        <f t="shared" si="5"/>
        <v>95.05</v>
      </c>
      <c r="AB11" s="72">
        <f t="shared" si="6"/>
        <v>0</v>
      </c>
      <c r="AC11" s="24">
        <f>LARGE((H11,L11,P11,T11),2)</f>
        <v>0</v>
      </c>
      <c r="AD11" s="24">
        <f>LARGE((H11,L11,P11,T11),3)</f>
        <v>0</v>
      </c>
      <c r="AE11" s="24">
        <f>LARGE((H11,L11,P11,T11),4)</f>
        <v>0</v>
      </c>
    </row>
    <row r="12" spans="1:32" s="48" customFormat="1" ht="15.75">
      <c r="A12" s="179">
        <v>3</v>
      </c>
      <c r="B12" s="67">
        <f ca="1">+'ŽSG Ekipe+POJ'!B16</f>
        <v>0</v>
      </c>
      <c r="C12" s="236">
        <f ca="1">+'ŽSG Ekipe+POJ'!C16</f>
        <v>0</v>
      </c>
      <c r="D12" s="218">
        <f ca="1">+'ŽSG Ekipe+POJ'!D16</f>
        <v>0</v>
      </c>
      <c r="E12" s="92">
        <f ca="1">+'ŽSG Ekipe+POJ'!E16</f>
        <v>0</v>
      </c>
      <c r="F12" s="74">
        <f ca="1">+'ŽSG Ekipe+POJ'!F16</f>
        <v>0</v>
      </c>
      <c r="G12" s="74">
        <f ca="1">+'ŽSG Ekipe+POJ'!G16</f>
        <v>0</v>
      </c>
      <c r="H12" s="170">
        <f t="shared" si="0"/>
        <v>0</v>
      </c>
      <c r="I12" s="92">
        <f ca="1">+'ŽSG Ekipe+POJ'!I16</f>
        <v>0</v>
      </c>
      <c r="J12" s="74">
        <f ca="1">+'ŽSG Ekipe+POJ'!J16</f>
        <v>0</v>
      </c>
      <c r="K12" s="74">
        <f ca="1">+'ŽSG Ekipe+POJ'!K16</f>
        <v>0</v>
      </c>
      <c r="L12" s="170">
        <f t="shared" si="1"/>
        <v>0</v>
      </c>
      <c r="M12" s="92">
        <f ca="1">+'ŽSG Ekipe+POJ'!M16</f>
        <v>0</v>
      </c>
      <c r="N12" s="74">
        <f ca="1">+'ŽSG Ekipe+POJ'!N16</f>
        <v>0</v>
      </c>
      <c r="O12" s="74">
        <f ca="1">+'ŽSG Ekipe+POJ'!O16</f>
        <v>0</v>
      </c>
      <c r="P12" s="170">
        <f t="shared" si="2"/>
        <v>0</v>
      </c>
      <c r="Q12" s="92">
        <f ca="1">+'ŽSG Ekipe+POJ'!Q16</f>
        <v>0</v>
      </c>
      <c r="R12" s="74">
        <f ca="1">+'ŽSG Ekipe+POJ'!R16</f>
        <v>0</v>
      </c>
      <c r="S12" s="74">
        <f ca="1">+'ŽSG Ekipe+POJ'!S16</f>
        <v>0</v>
      </c>
      <c r="T12" s="169">
        <f t="shared" si="3"/>
        <v>0</v>
      </c>
      <c r="U12" s="92">
        <f ca="1">+'ŽSG Ekipe+POJ'!U16</f>
        <v>0</v>
      </c>
      <c r="V12" s="74">
        <f ca="1">+'ŽSG Ekipe+POJ'!V16</f>
        <v>0</v>
      </c>
      <c r="W12" s="74">
        <f ca="1">+'ŽSG Ekipe+POJ'!W16</f>
        <v>0</v>
      </c>
      <c r="X12" s="169">
        <f t="shared" si="4"/>
        <v>0</v>
      </c>
      <c r="Y12" s="166">
        <v>47.5</v>
      </c>
      <c r="Z12" s="167">
        <v>46.9</v>
      </c>
      <c r="AA12" s="168">
        <f t="shared" si="5"/>
        <v>94.4</v>
      </c>
      <c r="AB12" s="72">
        <f t="shared" si="6"/>
        <v>0</v>
      </c>
      <c r="AC12" s="24">
        <f>LARGE((H12,L12,P12,T12),2)</f>
        <v>0</v>
      </c>
      <c r="AD12" s="24">
        <f>LARGE((H12,L12,P12,T12),3)</f>
        <v>0</v>
      </c>
      <c r="AE12" s="24">
        <f>LARGE((H12,L12,P12,T12),4)</f>
        <v>0</v>
      </c>
    </row>
    <row r="13" spans="1:32" s="48" customFormat="1" ht="15.75">
      <c r="A13" s="179">
        <v>4</v>
      </c>
      <c r="B13" s="67">
        <f ca="1">+'ŽSG Ekipe+POJ'!B23</f>
        <v>0</v>
      </c>
      <c r="C13" s="236">
        <f ca="1">+'ŽSG Ekipe+POJ'!C23</f>
        <v>0</v>
      </c>
      <c r="D13" s="218">
        <f ca="1">+'ŽSG Ekipe+POJ'!D21</f>
        <v>0</v>
      </c>
      <c r="E13" s="92">
        <f ca="1">+'ŽSG Ekipe+POJ'!E23</f>
        <v>0</v>
      </c>
      <c r="F13" s="74">
        <f ca="1">+'ŽSG Ekipe+POJ'!F23</f>
        <v>0</v>
      </c>
      <c r="G13" s="74">
        <f ca="1">+'ŽSG Ekipe+POJ'!G23</f>
        <v>0</v>
      </c>
      <c r="H13" s="169">
        <f t="shared" si="0"/>
        <v>0</v>
      </c>
      <c r="I13" s="92">
        <f ca="1">+'ŽSG Ekipe+POJ'!I23</f>
        <v>0</v>
      </c>
      <c r="J13" s="74">
        <f ca="1">+'ŽSG Ekipe+POJ'!J23</f>
        <v>0</v>
      </c>
      <c r="K13" s="74">
        <f ca="1">+'ŽSG Ekipe+POJ'!K23</f>
        <v>0</v>
      </c>
      <c r="L13" s="169">
        <f t="shared" si="1"/>
        <v>0</v>
      </c>
      <c r="M13" s="92">
        <f ca="1">+'ŽSG Ekipe+POJ'!M23</f>
        <v>0</v>
      </c>
      <c r="N13" s="74">
        <f ca="1">+'ŽSG Ekipe+POJ'!N23</f>
        <v>0</v>
      </c>
      <c r="O13" s="74">
        <f ca="1">+'ŽSG Ekipe+POJ'!O23</f>
        <v>0</v>
      </c>
      <c r="P13" s="169">
        <f t="shared" si="2"/>
        <v>0</v>
      </c>
      <c r="Q13" s="92">
        <f ca="1">+'ŽSG Ekipe+POJ'!Q23</f>
        <v>0</v>
      </c>
      <c r="R13" s="74">
        <f ca="1">+'ŽSG Ekipe+POJ'!R23</f>
        <v>0</v>
      </c>
      <c r="S13" s="74">
        <f ca="1">+'ŽSG Ekipe+POJ'!S23</f>
        <v>0</v>
      </c>
      <c r="T13" s="169">
        <f t="shared" si="3"/>
        <v>0</v>
      </c>
      <c r="U13" s="92">
        <f ca="1">+'ŽSG Ekipe+POJ'!U23</f>
        <v>0</v>
      </c>
      <c r="V13" s="74">
        <f ca="1">+'ŽSG Ekipe+POJ'!V23</f>
        <v>0</v>
      </c>
      <c r="W13" s="74">
        <f ca="1">+'ŽSG Ekipe+POJ'!W23</f>
        <v>0</v>
      </c>
      <c r="X13" s="169">
        <f t="shared" si="4"/>
        <v>0</v>
      </c>
      <c r="Y13" s="166">
        <v>0</v>
      </c>
      <c r="Z13" s="167">
        <v>39.6</v>
      </c>
      <c r="AA13" s="168">
        <f t="shared" si="5"/>
        <v>39.6</v>
      </c>
      <c r="AB13" s="72">
        <f t="shared" si="6"/>
        <v>0</v>
      </c>
      <c r="AC13" s="24">
        <f>LARGE((H13,L13,P13,T13),2)</f>
        <v>0</v>
      </c>
      <c r="AD13" s="24">
        <f>LARGE((H13,L13,P13,T13),3)</f>
        <v>0</v>
      </c>
      <c r="AE13" s="24">
        <f>LARGE((H13,L13,P13,T13),4)</f>
        <v>0</v>
      </c>
    </row>
    <row r="14" spans="1:32" s="48" customFormat="1" ht="15.75">
      <c r="A14" s="179">
        <v>5</v>
      </c>
      <c r="B14" s="67">
        <f ca="1">+'ŽSG Ekipe+POJ'!B21</f>
        <v>0</v>
      </c>
      <c r="C14" s="236">
        <f ca="1">+'ŽSG Ekipe+POJ'!C21</f>
        <v>0</v>
      </c>
      <c r="D14" s="99">
        <f ca="1">+'ŽSG Ekipe+POJ'!D21</f>
        <v>0</v>
      </c>
      <c r="E14" s="190">
        <f ca="1">+'ŽSG Ekipe+POJ'!E21</f>
        <v>0</v>
      </c>
      <c r="F14" s="74">
        <f ca="1">+'ŽSG Ekipe+POJ'!F21</f>
        <v>0</v>
      </c>
      <c r="G14" s="94">
        <f ca="1">+'ŽSG Ekipe+POJ'!G21</f>
        <v>0</v>
      </c>
      <c r="H14" s="169">
        <f t="shared" si="0"/>
        <v>0</v>
      </c>
      <c r="I14" s="190">
        <f ca="1">+'ŽSG Ekipe+POJ'!I21</f>
        <v>0</v>
      </c>
      <c r="J14" s="74">
        <f ca="1">+'ŽSG Ekipe+POJ'!J21</f>
        <v>0</v>
      </c>
      <c r="K14" s="94">
        <f ca="1">+'ŽSG Ekipe+POJ'!K21</f>
        <v>0</v>
      </c>
      <c r="L14" s="169">
        <f t="shared" si="1"/>
        <v>0</v>
      </c>
      <c r="M14" s="190">
        <f ca="1">+'ŽSG Ekipe+POJ'!M21</f>
        <v>0</v>
      </c>
      <c r="N14" s="74">
        <f ca="1">+'ŽSG Ekipe+POJ'!N21</f>
        <v>0</v>
      </c>
      <c r="O14" s="94">
        <f ca="1">+'ŽSG Ekipe+POJ'!O21</f>
        <v>0</v>
      </c>
      <c r="P14" s="169">
        <f t="shared" si="2"/>
        <v>0</v>
      </c>
      <c r="Q14" s="190">
        <f ca="1">+'ŽSG Ekipe+POJ'!Q21</f>
        <v>0</v>
      </c>
      <c r="R14" s="74">
        <f ca="1">+'ŽSG Ekipe+POJ'!R21</f>
        <v>0</v>
      </c>
      <c r="S14" s="94">
        <f ca="1">+'ŽSG Ekipe+POJ'!S21</f>
        <v>0</v>
      </c>
      <c r="T14" s="169">
        <f t="shared" si="3"/>
        <v>0</v>
      </c>
      <c r="U14" s="190">
        <f ca="1">+'ŽSG Ekipe+POJ'!U21</f>
        <v>0</v>
      </c>
      <c r="V14" s="74">
        <f ca="1">+'ŽSG Ekipe+POJ'!V21</f>
        <v>0</v>
      </c>
      <c r="W14" s="94">
        <f ca="1">+'ŽSG Ekipe+POJ'!W21</f>
        <v>0</v>
      </c>
      <c r="X14" s="169">
        <f t="shared" si="4"/>
        <v>0</v>
      </c>
      <c r="Y14" s="166">
        <v>0</v>
      </c>
      <c r="Z14" s="167">
        <v>39.700000000000003</v>
      </c>
      <c r="AA14" s="168">
        <f t="shared" si="5"/>
        <v>39.700000000000003</v>
      </c>
      <c r="AB14" s="72">
        <f t="shared" si="6"/>
        <v>0</v>
      </c>
      <c r="AC14" s="24">
        <f>LARGE((H14,L14,P14,T14),2)</f>
        <v>0</v>
      </c>
      <c r="AD14" s="24">
        <f>LARGE((H14,L14,P14,T14),3)</f>
        <v>0</v>
      </c>
      <c r="AE14" s="24">
        <f>LARGE((H14,L14,P14,T14),4)</f>
        <v>0</v>
      </c>
    </row>
    <row r="15" spans="1:32" s="48" customFormat="1" ht="15.75">
      <c r="A15" s="179">
        <v>6</v>
      </c>
      <c r="B15" s="67">
        <f ca="1">+'ŽSG Ekipe+POJ'!B25</f>
        <v>0</v>
      </c>
      <c r="C15" s="236">
        <f ca="1">+'ŽSG Ekipe+POJ'!C25</f>
        <v>0</v>
      </c>
      <c r="D15" s="99">
        <f ca="1">+'ŽSG Ekipe+POJ'!D23</f>
        <v>0</v>
      </c>
      <c r="E15" s="190">
        <f ca="1">+'ŽSG Ekipe+POJ'!E25</f>
        <v>0</v>
      </c>
      <c r="F15" s="74">
        <f ca="1">+'ŽSG Ekipe+POJ'!F25</f>
        <v>0</v>
      </c>
      <c r="G15" s="94">
        <f ca="1">+'ŽSG Ekipe+POJ'!G25</f>
        <v>0</v>
      </c>
      <c r="H15" s="169">
        <f t="shared" si="0"/>
        <v>0</v>
      </c>
      <c r="I15" s="190">
        <f ca="1">+'ŽSG Ekipe+POJ'!I25</f>
        <v>0</v>
      </c>
      <c r="J15" s="74">
        <f ca="1">+'ŽSG Ekipe+POJ'!J25</f>
        <v>0</v>
      </c>
      <c r="K15" s="94">
        <f ca="1">+'ŽSG Ekipe+POJ'!K25</f>
        <v>0</v>
      </c>
      <c r="L15" s="169">
        <f t="shared" si="1"/>
        <v>0</v>
      </c>
      <c r="M15" s="190">
        <f ca="1">+'ŽSG Ekipe+POJ'!M25</f>
        <v>0</v>
      </c>
      <c r="N15" s="74">
        <f ca="1">+'ŽSG Ekipe+POJ'!N25</f>
        <v>0</v>
      </c>
      <c r="O15" s="94">
        <f ca="1">+'ŽSG Ekipe+POJ'!O25</f>
        <v>0</v>
      </c>
      <c r="P15" s="169">
        <f t="shared" si="2"/>
        <v>0</v>
      </c>
      <c r="Q15" s="190">
        <f ca="1">+'ŽSG Ekipe+POJ'!Q25</f>
        <v>0</v>
      </c>
      <c r="R15" s="74">
        <f ca="1">+'ŽSG Ekipe+POJ'!R25</f>
        <v>0</v>
      </c>
      <c r="S15" s="94">
        <f ca="1">+'ŽSG Ekipe+POJ'!S25</f>
        <v>0</v>
      </c>
      <c r="T15" s="169">
        <f t="shared" si="3"/>
        <v>0</v>
      </c>
      <c r="U15" s="190">
        <f ca="1">+'ŽSG Ekipe+POJ'!U25</f>
        <v>0</v>
      </c>
      <c r="V15" s="74">
        <f ca="1">+'ŽSG Ekipe+POJ'!V25</f>
        <v>0</v>
      </c>
      <c r="W15" s="94">
        <f ca="1">+'ŽSG Ekipe+POJ'!W25</f>
        <v>0</v>
      </c>
      <c r="X15" s="169">
        <f t="shared" si="4"/>
        <v>0</v>
      </c>
      <c r="Y15" s="166">
        <v>0</v>
      </c>
      <c r="Z15" s="167">
        <v>37</v>
      </c>
      <c r="AA15" s="168">
        <f t="shared" si="5"/>
        <v>37</v>
      </c>
      <c r="AB15" s="72">
        <f t="shared" si="6"/>
        <v>0</v>
      </c>
      <c r="AC15" s="24">
        <f>LARGE((H15,L15,P15,T15),2)</f>
        <v>0</v>
      </c>
      <c r="AD15" s="24">
        <f>LARGE((H15,L15,P15,T15),3)</f>
        <v>0</v>
      </c>
      <c r="AE15" s="24">
        <f>LARGE((H15,L15,P15,T15),4)</f>
        <v>0</v>
      </c>
    </row>
    <row r="16" spans="1:32" s="48" customFormat="1" ht="15.75">
      <c r="A16" s="179">
        <v>7</v>
      </c>
      <c r="B16" s="67">
        <f ca="1">+'ŽSG Ekipe+POJ'!B24</f>
        <v>0</v>
      </c>
      <c r="C16" s="236">
        <f ca="1">+'ŽSG Ekipe+POJ'!C24</f>
        <v>0</v>
      </c>
      <c r="D16" s="218">
        <f ca="1">+'ŽSG Ekipe+POJ'!D22</f>
        <v>0</v>
      </c>
      <c r="E16" s="190">
        <f ca="1">+'ŽSG Ekipe+POJ'!E24</f>
        <v>0</v>
      </c>
      <c r="F16" s="74">
        <f ca="1">+'ŽSG Ekipe+POJ'!F24</f>
        <v>0</v>
      </c>
      <c r="G16" s="94">
        <f ca="1">+'ŽSG Ekipe+POJ'!G24</f>
        <v>0</v>
      </c>
      <c r="H16" s="169">
        <f t="shared" si="0"/>
        <v>0</v>
      </c>
      <c r="I16" s="190">
        <f ca="1">+'ŽSG Ekipe+POJ'!I24</f>
        <v>0</v>
      </c>
      <c r="J16" s="74">
        <f ca="1">+'ŽSG Ekipe+POJ'!J24</f>
        <v>0</v>
      </c>
      <c r="K16" s="94">
        <f ca="1">+'ŽSG Ekipe+POJ'!K24</f>
        <v>0</v>
      </c>
      <c r="L16" s="169">
        <f t="shared" si="1"/>
        <v>0</v>
      </c>
      <c r="M16" s="190">
        <f ca="1">+'ŽSG Ekipe+POJ'!M24</f>
        <v>0</v>
      </c>
      <c r="N16" s="74">
        <f ca="1">+'ŽSG Ekipe+POJ'!N24</f>
        <v>0</v>
      </c>
      <c r="O16" s="94">
        <f ca="1">+'ŽSG Ekipe+POJ'!O24</f>
        <v>0</v>
      </c>
      <c r="P16" s="169">
        <f t="shared" si="2"/>
        <v>0</v>
      </c>
      <c r="Q16" s="190">
        <f ca="1">+'ŽSG Ekipe+POJ'!Q24</f>
        <v>0</v>
      </c>
      <c r="R16" s="74">
        <f ca="1">+'ŽSG Ekipe+POJ'!R24</f>
        <v>0</v>
      </c>
      <c r="S16" s="94">
        <f ca="1">+'ŽSG Ekipe+POJ'!S24</f>
        <v>0</v>
      </c>
      <c r="T16" s="169">
        <f t="shared" si="3"/>
        <v>0</v>
      </c>
      <c r="U16" s="190">
        <f ca="1">+'ŽSG Ekipe+POJ'!U24</f>
        <v>0</v>
      </c>
      <c r="V16" s="74">
        <f ca="1">+'ŽSG Ekipe+POJ'!V24</f>
        <v>0</v>
      </c>
      <c r="W16" s="94">
        <f ca="1">+'ŽSG Ekipe+POJ'!W24</f>
        <v>0</v>
      </c>
      <c r="X16" s="169">
        <f t="shared" si="4"/>
        <v>0</v>
      </c>
      <c r="Y16" s="166">
        <v>0</v>
      </c>
      <c r="Z16" s="167">
        <v>36.4</v>
      </c>
      <c r="AA16" s="168">
        <f t="shared" si="5"/>
        <v>36.4</v>
      </c>
      <c r="AB16" s="72">
        <f t="shared" si="6"/>
        <v>0</v>
      </c>
      <c r="AC16" s="24">
        <f>LARGE((H16,L16,P16,T16),2)</f>
        <v>0</v>
      </c>
      <c r="AD16" s="24">
        <f>LARGE((H16,L16,P16,T16),3)</f>
        <v>0</v>
      </c>
      <c r="AE16" s="24">
        <f>LARGE((H16,L16,P16,T16),4)</f>
        <v>0</v>
      </c>
    </row>
    <row r="17" spans="1:32" s="48" customFormat="1" ht="15.75">
      <c r="A17" s="179">
        <v>8</v>
      </c>
      <c r="B17" s="67">
        <f ca="1">+'ŽSG Ekipe+POJ'!B22</f>
        <v>0</v>
      </c>
      <c r="C17" s="236">
        <f ca="1">+'ŽSG Ekipe+POJ'!C22</f>
        <v>0</v>
      </c>
      <c r="D17" s="218">
        <f ca="1">+'ŽSG Ekipe+POJ'!D22</f>
        <v>0</v>
      </c>
      <c r="E17" s="190">
        <f ca="1">+'ŽSG Ekipe+POJ'!E22</f>
        <v>0</v>
      </c>
      <c r="F17" s="74">
        <f ca="1">+'ŽSG Ekipe+POJ'!F22</f>
        <v>0</v>
      </c>
      <c r="G17" s="94">
        <f ca="1">+'ŽSG Ekipe+POJ'!G22</f>
        <v>0</v>
      </c>
      <c r="H17" s="169">
        <f t="shared" si="0"/>
        <v>0</v>
      </c>
      <c r="I17" s="190">
        <f ca="1">+'ŽSG Ekipe+POJ'!I22</f>
        <v>0</v>
      </c>
      <c r="J17" s="74">
        <f ca="1">+'ŽSG Ekipe+POJ'!J22</f>
        <v>0</v>
      </c>
      <c r="K17" s="94">
        <f ca="1">+'ŽSG Ekipe+POJ'!K22</f>
        <v>0</v>
      </c>
      <c r="L17" s="169">
        <f t="shared" si="1"/>
        <v>0</v>
      </c>
      <c r="M17" s="190">
        <f ca="1">+'ŽSG Ekipe+POJ'!M22</f>
        <v>0</v>
      </c>
      <c r="N17" s="74">
        <f ca="1">+'ŽSG Ekipe+POJ'!N22</f>
        <v>0</v>
      </c>
      <c r="O17" s="94">
        <f ca="1">+'ŽSG Ekipe+POJ'!O22</f>
        <v>0</v>
      </c>
      <c r="P17" s="169">
        <f t="shared" si="2"/>
        <v>0</v>
      </c>
      <c r="Q17" s="190">
        <f ca="1">+'ŽSG Ekipe+POJ'!Q22</f>
        <v>0</v>
      </c>
      <c r="R17" s="74">
        <f ca="1">+'ŽSG Ekipe+POJ'!R22</f>
        <v>0</v>
      </c>
      <c r="S17" s="94">
        <f ca="1">+'ŽSG Ekipe+POJ'!S22</f>
        <v>0</v>
      </c>
      <c r="T17" s="169">
        <f t="shared" si="3"/>
        <v>0</v>
      </c>
      <c r="U17" s="190">
        <f ca="1">+'ŽSG Ekipe+POJ'!U22</f>
        <v>0</v>
      </c>
      <c r="V17" s="74">
        <f ca="1">+'ŽSG Ekipe+POJ'!V22</f>
        <v>0</v>
      </c>
      <c r="W17" s="94">
        <f ca="1">+'ŽSG Ekipe+POJ'!W22</f>
        <v>0</v>
      </c>
      <c r="X17" s="169">
        <f t="shared" si="4"/>
        <v>0</v>
      </c>
      <c r="Y17" s="166">
        <v>0</v>
      </c>
      <c r="Z17" s="167">
        <v>36.299999999999997</v>
      </c>
      <c r="AA17" s="168">
        <f t="shared" si="5"/>
        <v>36.299999999999997</v>
      </c>
      <c r="AB17" s="72">
        <f t="shared" si="6"/>
        <v>0</v>
      </c>
      <c r="AC17" s="24">
        <f>LARGE((H17,L17,P17,T17),2)</f>
        <v>0</v>
      </c>
      <c r="AD17" s="24">
        <f>LARGE((H17,L17,P17,T17),3)</f>
        <v>0</v>
      </c>
      <c r="AE17" s="24">
        <f>LARGE((H17,L17,P17,T17),4)</f>
        <v>0</v>
      </c>
    </row>
    <row r="18" spans="1:32" s="48" customFormat="1" ht="15.75" hidden="1">
      <c r="A18" s="179">
        <v>9</v>
      </c>
      <c r="B18" s="67">
        <f ca="1">+'ŽSG Ekipe+POJ'!B15</f>
        <v>0</v>
      </c>
      <c r="C18" s="99">
        <f ca="1">+'ŽSG Ekipe+POJ'!C15</f>
        <v>0</v>
      </c>
      <c r="D18" s="218" t="str">
        <f ca="1">+'ŽSG Ekipe+POJ'!D15</f>
        <v>2001.</v>
      </c>
      <c r="E18" s="227"/>
      <c r="F18" s="74"/>
      <c r="G18" s="94">
        <f ca="1">+'ŽSG Ekipe+POJ'!G15</f>
        <v>0</v>
      </c>
      <c r="H18" s="169">
        <f t="shared" si="0"/>
        <v>0</v>
      </c>
      <c r="I18" s="190"/>
      <c r="J18" s="74"/>
      <c r="K18" s="94">
        <f ca="1">+'ŽSG Ekipe+POJ'!K15</f>
        <v>0</v>
      </c>
      <c r="L18" s="169">
        <f t="shared" si="1"/>
        <v>0</v>
      </c>
      <c r="M18" s="190"/>
      <c r="N18" s="74"/>
      <c r="O18" s="94">
        <f ca="1">+'ŽSG Ekipe+POJ'!O15</f>
        <v>0</v>
      </c>
      <c r="P18" s="169">
        <f t="shared" si="2"/>
        <v>0</v>
      </c>
      <c r="Q18" s="190"/>
      <c r="R18" s="74"/>
      <c r="S18" s="94">
        <f ca="1">+'ŽSG Ekipe+POJ'!S15</f>
        <v>0</v>
      </c>
      <c r="T18" s="169">
        <f t="shared" si="3"/>
        <v>0</v>
      </c>
      <c r="U18" s="190">
        <f ca="1">+'ŽSG Ekipe+POJ'!U15</f>
        <v>0</v>
      </c>
      <c r="V18" s="74">
        <f ca="1">+'ŽSG Ekipe+POJ'!V15</f>
        <v>0</v>
      </c>
      <c r="W18" s="94">
        <f ca="1">+'ŽSG Ekipe+POJ'!W15</f>
        <v>0</v>
      </c>
      <c r="X18" s="169">
        <f t="shared" si="4"/>
        <v>0</v>
      </c>
      <c r="Y18" s="166">
        <v>47.8</v>
      </c>
      <c r="Z18" s="167">
        <v>49.2</v>
      </c>
      <c r="AA18" s="168">
        <f t="shared" si="5"/>
        <v>97</v>
      </c>
      <c r="AB18" s="72">
        <f t="shared" si="6"/>
        <v>0</v>
      </c>
      <c r="AC18" s="24">
        <f>LARGE((H18,L18,P18,T18),2)</f>
        <v>0</v>
      </c>
      <c r="AD18" s="24">
        <f>LARGE((H18,L18,P18,T18),3)</f>
        <v>0</v>
      </c>
      <c r="AE18" s="24">
        <f>LARGE((H18,L18,P18,T18),4)</f>
        <v>0</v>
      </c>
      <c r="AF18"/>
    </row>
    <row r="19" spans="1:32" ht="9.75" customHeight="1"/>
    <row r="20" spans="1:32" ht="16.5" thickBot="1">
      <c r="A20" s="19"/>
      <c r="B20" s="57" t="s">
        <v>137</v>
      </c>
      <c r="C20" s="75"/>
      <c r="D20" s="165"/>
      <c r="E20" s="68"/>
      <c r="F20" s="68"/>
      <c r="G20" s="68"/>
      <c r="H20" s="70"/>
      <c r="I20" s="68"/>
      <c r="J20" s="68"/>
      <c r="K20" s="68"/>
      <c r="L20" s="70"/>
      <c r="M20" s="68"/>
      <c r="N20" s="68"/>
      <c r="O20" s="68"/>
      <c r="P20" s="70"/>
      <c r="Q20" s="68"/>
      <c r="R20" s="68"/>
      <c r="S20" s="68"/>
      <c r="T20" s="70"/>
      <c r="U20" s="69"/>
      <c r="V20" s="69"/>
      <c r="W20" s="69"/>
      <c r="X20" s="70"/>
      <c r="Y20" s="70"/>
      <c r="Z20" s="70"/>
      <c r="AA20" s="71"/>
      <c r="AB20" s="48"/>
      <c r="AC20" s="48"/>
      <c r="AD20" s="48"/>
      <c r="AE20" s="48"/>
    </row>
    <row r="21" spans="1:32" ht="24" customHeight="1">
      <c r="A21" s="201" t="s">
        <v>28</v>
      </c>
      <c r="B21" s="202" t="s">
        <v>21</v>
      </c>
      <c r="C21" s="200" t="s">
        <v>17</v>
      </c>
      <c r="D21" s="274" t="s">
        <v>46</v>
      </c>
      <c r="E21" s="278"/>
      <c r="F21" s="279"/>
      <c r="G21" s="279"/>
      <c r="H21" s="280"/>
      <c r="I21" s="278"/>
      <c r="J21" s="279"/>
      <c r="K21" s="279"/>
      <c r="L21" s="280"/>
      <c r="M21" s="278"/>
      <c r="N21" s="279"/>
      <c r="O21" s="279"/>
      <c r="P21" s="280"/>
      <c r="Q21" s="278"/>
      <c r="R21" s="279"/>
      <c r="S21" s="279"/>
      <c r="T21" s="280"/>
      <c r="U21" s="283" t="s">
        <v>50</v>
      </c>
      <c r="V21" s="284"/>
      <c r="W21" s="284"/>
      <c r="X21" s="285"/>
      <c r="Y21" s="290" t="s">
        <v>48</v>
      </c>
      <c r="Z21" s="270" t="s">
        <v>52</v>
      </c>
      <c r="AA21" s="272" t="s">
        <v>49</v>
      </c>
    </row>
    <row r="22" spans="1:32" ht="15.75">
      <c r="A22" s="140"/>
      <c r="B22" s="141"/>
      <c r="C22" s="143"/>
      <c r="D22" s="275"/>
      <c r="E22" s="134" t="s">
        <v>29</v>
      </c>
      <c r="F22" s="135" t="s">
        <v>30</v>
      </c>
      <c r="G22" s="136" t="s">
        <v>34</v>
      </c>
      <c r="H22" s="137" t="s">
        <v>32</v>
      </c>
      <c r="I22" s="134" t="s">
        <v>29</v>
      </c>
      <c r="J22" s="135" t="s">
        <v>30</v>
      </c>
      <c r="K22" s="136" t="s">
        <v>34</v>
      </c>
      <c r="L22" s="138" t="s">
        <v>32</v>
      </c>
      <c r="M22" s="134" t="s">
        <v>29</v>
      </c>
      <c r="N22" s="135" t="s">
        <v>30</v>
      </c>
      <c r="O22" s="136" t="s">
        <v>34</v>
      </c>
      <c r="P22" s="138" t="s">
        <v>32</v>
      </c>
      <c r="Q22" s="134" t="s">
        <v>29</v>
      </c>
      <c r="R22" s="135" t="s">
        <v>30</v>
      </c>
      <c r="S22" s="136" t="s">
        <v>34</v>
      </c>
      <c r="T22" s="138" t="s">
        <v>32</v>
      </c>
      <c r="U22" s="134" t="s">
        <v>29</v>
      </c>
      <c r="V22" s="135" t="s">
        <v>30</v>
      </c>
      <c r="W22" s="136" t="s">
        <v>34</v>
      </c>
      <c r="X22" s="139" t="s">
        <v>23</v>
      </c>
      <c r="Y22" s="291"/>
      <c r="Z22" s="271"/>
      <c r="AA22" s="273"/>
    </row>
    <row r="23" spans="1:32" ht="15.75">
      <c r="A23" s="179">
        <v>1</v>
      </c>
      <c r="B23" s="67">
        <f ca="1">+'ŽSG Ekipe+POJ'!B31</f>
        <v>0</v>
      </c>
      <c r="C23" s="236">
        <f ca="1">+'ŽSG Ekipe+POJ'!C31</f>
        <v>0</v>
      </c>
      <c r="D23" s="218">
        <f ca="1">+'ŽSG Ekipe+POJ'!D31</f>
        <v>0</v>
      </c>
      <c r="E23" s="92">
        <f ca="1">+'ŽSG Ekipe+POJ'!E31</f>
        <v>0</v>
      </c>
      <c r="F23" s="74">
        <f ca="1">+'ŽSG Ekipe+POJ'!F31</f>
        <v>0</v>
      </c>
      <c r="G23" s="74">
        <f ca="1">+'ŽSG Ekipe+POJ'!G31</f>
        <v>0</v>
      </c>
      <c r="H23" s="170">
        <f ca="1">+E23+F23-G23</f>
        <v>0</v>
      </c>
      <c r="I23" s="92">
        <f ca="1">+'ŽSG Ekipe+POJ'!I31</f>
        <v>0</v>
      </c>
      <c r="J23" s="74">
        <f ca="1">+'ŽSG Ekipe+POJ'!J31</f>
        <v>0</v>
      </c>
      <c r="K23" s="74">
        <f ca="1">+'ŽSG Ekipe+POJ'!K31</f>
        <v>0</v>
      </c>
      <c r="L23" s="170">
        <f ca="1">+I23+J23-K23</f>
        <v>0</v>
      </c>
      <c r="M23" s="92">
        <f ca="1">+'ŽSG Ekipe+POJ'!M31</f>
        <v>0</v>
      </c>
      <c r="N23" s="74">
        <f ca="1">+'ŽSG Ekipe+POJ'!N31</f>
        <v>0</v>
      </c>
      <c r="O23" s="74">
        <f ca="1">+'ŽSG Ekipe+POJ'!O31</f>
        <v>0</v>
      </c>
      <c r="P23" s="170">
        <f ca="1">+M23+N23-O23</f>
        <v>0</v>
      </c>
      <c r="Q23" s="92">
        <f ca="1">+'ŽSG Ekipe+POJ'!Q31</f>
        <v>0</v>
      </c>
      <c r="R23" s="74">
        <f ca="1">+'ŽSG Ekipe+POJ'!R31</f>
        <v>0</v>
      </c>
      <c r="S23" s="74">
        <f ca="1">+'ŽSG Ekipe+POJ'!S31</f>
        <v>0</v>
      </c>
      <c r="T23" s="170">
        <f ca="1">+Q23+R23-S23</f>
        <v>0</v>
      </c>
      <c r="U23" s="92">
        <f ca="1">+'ŽSG Ekipe+POJ'!U31</f>
        <v>0</v>
      </c>
      <c r="V23" s="74">
        <f ca="1">+'ŽSG Ekipe+POJ'!V31</f>
        <v>0</v>
      </c>
      <c r="W23" s="74">
        <f ca="1">+'ŽSG Ekipe+POJ'!W31</f>
        <v>0</v>
      </c>
      <c r="X23" s="169">
        <f>+H23+L23+P23+T23</f>
        <v>0</v>
      </c>
      <c r="Y23" s="172">
        <v>47.3</v>
      </c>
      <c r="Z23" s="173">
        <v>47.7</v>
      </c>
      <c r="AA23" s="174">
        <f>SUM(X23:Z23)-MIN(X23:Z23)</f>
        <v>95</v>
      </c>
      <c r="AB23" s="72">
        <f>MAX(H23,L23,P23,T23)</f>
        <v>0</v>
      </c>
      <c r="AC23" s="24">
        <f>LARGE((H23,L23,P23,T23),2)</f>
        <v>0</v>
      </c>
      <c r="AD23" s="24">
        <f>LARGE((H23,L23,P23,T23),3)</f>
        <v>0</v>
      </c>
      <c r="AE23" s="24">
        <f>LARGE((H23,L23,P23,T23),4)</f>
        <v>0</v>
      </c>
    </row>
    <row r="24" spans="1:32" ht="15.75">
      <c r="A24" s="179">
        <v>2</v>
      </c>
      <c r="B24" s="67">
        <f ca="1">+'ŽSG Ekipe+POJ'!B33</f>
        <v>0</v>
      </c>
      <c r="C24" s="236">
        <f ca="1">+'ŽSG Ekipe+POJ'!C33</f>
        <v>0</v>
      </c>
      <c r="D24" s="218">
        <f ca="1">+'ŽSG Ekipe+POJ'!D33</f>
        <v>0</v>
      </c>
      <c r="E24" s="92">
        <f ca="1">+'ŽSG Ekipe+POJ'!E33</f>
        <v>0</v>
      </c>
      <c r="F24" s="74">
        <f ca="1">+'ŽSG Ekipe+POJ'!F33</f>
        <v>0</v>
      </c>
      <c r="G24" s="74">
        <f ca="1">+'ŽSG Ekipe+POJ'!G33</f>
        <v>0</v>
      </c>
      <c r="H24" s="170">
        <f ca="1">+E24+F24-G24</f>
        <v>0</v>
      </c>
      <c r="I24" s="92">
        <f ca="1">+'ŽSG Ekipe+POJ'!I33</f>
        <v>0</v>
      </c>
      <c r="J24" s="74">
        <f ca="1">+'ŽSG Ekipe+POJ'!J33</f>
        <v>0</v>
      </c>
      <c r="K24" s="74">
        <f ca="1">+'ŽSG Ekipe+POJ'!K33</f>
        <v>0</v>
      </c>
      <c r="L24" s="170">
        <f ca="1">+I24+J24-K24</f>
        <v>0</v>
      </c>
      <c r="M24" s="92">
        <f ca="1">+'ŽSG Ekipe+POJ'!M33</f>
        <v>0</v>
      </c>
      <c r="N24" s="74">
        <f ca="1">+'ŽSG Ekipe+POJ'!N33</f>
        <v>0</v>
      </c>
      <c r="O24" s="74">
        <f ca="1">+'ŽSG Ekipe+POJ'!O33</f>
        <v>0</v>
      </c>
      <c r="P24" s="170">
        <f ca="1">+M24+N24-O24</f>
        <v>0</v>
      </c>
      <c r="Q24" s="92">
        <f ca="1">+'ŽSG Ekipe+POJ'!Q33</f>
        <v>0</v>
      </c>
      <c r="R24" s="74">
        <f ca="1">+'ŽSG Ekipe+POJ'!R33</f>
        <v>0</v>
      </c>
      <c r="S24" s="74">
        <f ca="1">+'ŽSG Ekipe+POJ'!S33</f>
        <v>0</v>
      </c>
      <c r="T24" s="169">
        <f ca="1">+Q24+R24-S24</f>
        <v>0</v>
      </c>
      <c r="U24" s="92">
        <f ca="1">+'ŽSG Ekipe+POJ'!U33</f>
        <v>0</v>
      </c>
      <c r="V24" s="74">
        <f ca="1">+'ŽSG Ekipe+POJ'!V33</f>
        <v>0</v>
      </c>
      <c r="W24" s="74">
        <f ca="1">+'ŽSG Ekipe+POJ'!W33</f>
        <v>0</v>
      </c>
      <c r="X24" s="169">
        <f>+H24+L24+P24+T24</f>
        <v>0</v>
      </c>
      <c r="Y24" s="166">
        <v>0</v>
      </c>
      <c r="Z24" s="167">
        <v>22.4</v>
      </c>
      <c r="AA24" s="168">
        <f>SUM(X24:Z24)-MIN(X24:Z24)</f>
        <v>22.4</v>
      </c>
      <c r="AB24" s="72">
        <f>MAX(H24,L24,P24,T24)</f>
        <v>0</v>
      </c>
      <c r="AC24" s="24">
        <f>LARGE((H24,L24,P24,T24),2)</f>
        <v>0</v>
      </c>
      <c r="AD24" s="24">
        <f>LARGE((H24,L24,P24,T24),3)</f>
        <v>0</v>
      </c>
      <c r="AE24" s="24">
        <f>LARGE((H24,L24,P24,T24),4)</f>
        <v>0</v>
      </c>
    </row>
    <row r="25" spans="1:32" ht="15.75">
      <c r="A25" s="179">
        <v>3</v>
      </c>
      <c r="B25" s="67">
        <f ca="1">'ŽSG Ekipe+POJ'!B229</f>
        <v>0</v>
      </c>
      <c r="C25" s="236">
        <f ca="1">'ŽSG Ekipe+POJ'!C229</f>
        <v>0</v>
      </c>
      <c r="D25" s="218">
        <f ca="1">'ŽSG Ekipe+POJ'!D229</f>
        <v>0</v>
      </c>
      <c r="E25" s="92">
        <f ca="1">+'ŽSG Ekipe+POJ'!E229</f>
        <v>0</v>
      </c>
      <c r="F25" s="74">
        <f ca="1">+'ŽSG Ekipe+POJ'!F229</f>
        <v>0</v>
      </c>
      <c r="G25" s="74">
        <f ca="1">+'ŽSG Ekipe+POJ'!G229</f>
        <v>0</v>
      </c>
      <c r="H25" s="169">
        <f ca="1">+E25+F25-G25</f>
        <v>0</v>
      </c>
      <c r="I25" s="92">
        <f ca="1">+'ŽSG Ekipe+POJ'!I229</f>
        <v>0</v>
      </c>
      <c r="J25" s="74">
        <f ca="1">+'ŽSG Ekipe+POJ'!J229</f>
        <v>0</v>
      </c>
      <c r="K25" s="74">
        <f ca="1">+'ŽSG Ekipe+POJ'!K229</f>
        <v>0</v>
      </c>
      <c r="L25" s="169">
        <f ca="1">+I25+J25-K25</f>
        <v>0</v>
      </c>
      <c r="M25" s="92">
        <f ca="1">+'ŽSG Ekipe+POJ'!M229</f>
        <v>0</v>
      </c>
      <c r="N25" s="74">
        <f ca="1">+'ŽSG Ekipe+POJ'!N229</f>
        <v>0</v>
      </c>
      <c r="O25" s="74">
        <f ca="1">+'ŽSG Ekipe+POJ'!O229</f>
        <v>0</v>
      </c>
      <c r="P25" s="169">
        <f ca="1">+M25+N25-O25</f>
        <v>0</v>
      </c>
      <c r="Q25" s="92">
        <f ca="1">+'ŽSG Ekipe+POJ'!Q229</f>
        <v>0</v>
      </c>
      <c r="R25" s="74">
        <f ca="1">+'ŽSG Ekipe+POJ'!R229</f>
        <v>0</v>
      </c>
      <c r="S25" s="74">
        <f ca="1">+'ŽSG Ekipe+POJ'!S229</f>
        <v>0</v>
      </c>
      <c r="T25" s="169">
        <f ca="1">+Q25+R25-S25</f>
        <v>0</v>
      </c>
      <c r="U25" s="92">
        <f ca="1">+'ŽSG Ekipe+POJ'!U34</f>
        <v>0</v>
      </c>
      <c r="V25" s="74">
        <f ca="1">+'ŽSG Ekipe+POJ'!V34</f>
        <v>0</v>
      </c>
      <c r="W25" s="74">
        <f ca="1">+'ŽSG Ekipe+POJ'!W34</f>
        <v>0</v>
      </c>
      <c r="X25" s="169">
        <f>+H25+L25+P25+T25</f>
        <v>0</v>
      </c>
      <c r="Y25" s="166">
        <v>32.1</v>
      </c>
      <c r="Z25" s="167">
        <v>31.7</v>
      </c>
      <c r="AA25" s="168">
        <f>SUM(X25:Z25)-MIN(X25:Z25)</f>
        <v>63.8</v>
      </c>
      <c r="AB25" s="72">
        <f>MAX(H25,L25,P25,T25)</f>
        <v>0</v>
      </c>
      <c r="AC25" s="24">
        <f>LARGE((H25,L25,P25,T25),2)</f>
        <v>0</v>
      </c>
      <c r="AD25" s="24">
        <f>LARGE((H25,L25,P25,T25),3)</f>
        <v>0</v>
      </c>
      <c r="AE25" s="24">
        <f>LARGE((H25,L25,P25,T25),4)</f>
        <v>0</v>
      </c>
    </row>
    <row r="26" spans="1:32" ht="15.75">
      <c r="A26" s="179">
        <v>4</v>
      </c>
      <c r="B26" s="67">
        <f ca="1">+'ŽSG Ekipe+POJ'!B32</f>
        <v>0</v>
      </c>
      <c r="C26" s="236">
        <f ca="1">+'ŽSG Ekipe+POJ'!C32</f>
        <v>0</v>
      </c>
      <c r="D26" s="99">
        <f ca="1">+'ŽSG Ekipe+POJ'!D32</f>
        <v>0</v>
      </c>
      <c r="E26" s="190">
        <f ca="1">+'ŽSG Ekipe+POJ'!E32</f>
        <v>0</v>
      </c>
      <c r="F26" s="74">
        <f ca="1">+'ŽSG Ekipe+POJ'!F32</f>
        <v>0</v>
      </c>
      <c r="G26" s="94">
        <f ca="1">+'ŽSG Ekipe+POJ'!G32</f>
        <v>0</v>
      </c>
      <c r="H26" s="169">
        <f ca="1">+E26+F26-G26</f>
        <v>0</v>
      </c>
      <c r="I26" s="190">
        <f ca="1">+'ŽSG Ekipe+POJ'!I32</f>
        <v>0</v>
      </c>
      <c r="J26" s="74">
        <f ca="1">+'ŽSG Ekipe+POJ'!J32</f>
        <v>0</v>
      </c>
      <c r="K26" s="94">
        <f ca="1">+'ŽSG Ekipe+POJ'!K32</f>
        <v>0</v>
      </c>
      <c r="L26" s="169">
        <f ca="1">+I26+J26-K26</f>
        <v>0</v>
      </c>
      <c r="M26" s="190">
        <f ca="1">+'ŽSG Ekipe+POJ'!M32</f>
        <v>0</v>
      </c>
      <c r="N26" s="74">
        <f ca="1">+'ŽSG Ekipe+POJ'!N32</f>
        <v>0</v>
      </c>
      <c r="O26" s="94">
        <f ca="1">+'ŽSG Ekipe+POJ'!O32</f>
        <v>0</v>
      </c>
      <c r="P26" s="169">
        <f ca="1">+M26+N26-O26</f>
        <v>0</v>
      </c>
      <c r="Q26" s="190">
        <f ca="1">+'ŽSG Ekipe+POJ'!Q32</f>
        <v>0</v>
      </c>
      <c r="R26" s="74">
        <f ca="1">+'ŽSG Ekipe+POJ'!R32</f>
        <v>0</v>
      </c>
      <c r="S26" s="94">
        <f ca="1">+'ŽSG Ekipe+POJ'!S32</f>
        <v>0</v>
      </c>
      <c r="T26" s="169">
        <f ca="1">+Q26+R26-S26</f>
        <v>0</v>
      </c>
      <c r="U26" s="92">
        <f ca="1">+'ŽSG Ekipe+POJ'!U32</f>
        <v>0</v>
      </c>
      <c r="V26" s="74">
        <f ca="1">+'ŽSG Ekipe+POJ'!V32</f>
        <v>0</v>
      </c>
      <c r="W26" s="74">
        <f ca="1">+'ŽSG Ekipe+POJ'!W32</f>
        <v>0</v>
      </c>
      <c r="X26" s="169">
        <f>+H26+L26+P26+T26</f>
        <v>0</v>
      </c>
      <c r="Y26" s="166">
        <v>43.5</v>
      </c>
      <c r="Z26" s="167">
        <v>46.8</v>
      </c>
      <c r="AA26" s="168">
        <f>SUM(X26:Z26)-MIN(X26:Z26)</f>
        <v>90.3</v>
      </c>
      <c r="AB26" s="72">
        <f>MAX(H26,L26,P26,T26)</f>
        <v>0</v>
      </c>
      <c r="AC26" s="24">
        <f>LARGE((H26,L26,P26,T26),2)</f>
        <v>0</v>
      </c>
      <c r="AD26" s="24">
        <f>LARGE((H26,L26,P26,T26),3)</f>
        <v>0</v>
      </c>
      <c r="AE26" s="24">
        <f>LARGE((H26,L26,P26,T26),4)</f>
        <v>0</v>
      </c>
    </row>
    <row r="27" spans="1:32" ht="8.25" customHeight="1"/>
    <row r="28" spans="1:32" ht="16.5" thickBot="1">
      <c r="A28" s="19"/>
      <c r="B28" s="57" t="s">
        <v>131</v>
      </c>
      <c r="C28" s="75"/>
      <c r="D28" s="165"/>
      <c r="E28" s="68"/>
      <c r="F28" s="68"/>
      <c r="G28" s="68"/>
      <c r="H28" s="70"/>
      <c r="I28" s="68"/>
      <c r="J28" s="68"/>
      <c r="K28" s="68"/>
      <c r="L28" s="70"/>
      <c r="M28" s="68"/>
      <c r="N28" s="68"/>
      <c r="O28" s="68"/>
      <c r="P28" s="70"/>
      <c r="Q28" s="68"/>
      <c r="R28" s="68"/>
      <c r="S28" s="68"/>
      <c r="T28" s="70"/>
      <c r="U28" s="69"/>
      <c r="V28" s="69"/>
      <c r="W28" s="69"/>
      <c r="X28" s="70"/>
      <c r="Y28" s="70"/>
      <c r="Z28" s="70"/>
      <c r="AA28" s="71"/>
      <c r="AB28" s="48"/>
      <c r="AC28" s="48"/>
      <c r="AD28" s="48"/>
      <c r="AE28" s="48"/>
    </row>
    <row r="29" spans="1:32" ht="24.75" customHeight="1">
      <c r="A29" s="201" t="s">
        <v>28</v>
      </c>
      <c r="B29" s="202" t="s">
        <v>21</v>
      </c>
      <c r="C29" s="203" t="s">
        <v>17</v>
      </c>
      <c r="D29" s="274" t="s">
        <v>46</v>
      </c>
      <c r="E29" s="278"/>
      <c r="F29" s="279"/>
      <c r="G29" s="279"/>
      <c r="H29" s="280"/>
      <c r="I29" s="278"/>
      <c r="J29" s="279"/>
      <c r="K29" s="279"/>
      <c r="L29" s="280"/>
      <c r="M29" s="278"/>
      <c r="N29" s="279"/>
      <c r="O29" s="279"/>
      <c r="P29" s="280"/>
      <c r="Q29" s="278"/>
      <c r="R29" s="279"/>
      <c r="S29" s="279"/>
      <c r="T29" s="280"/>
      <c r="U29" s="283" t="s">
        <v>50</v>
      </c>
      <c r="V29" s="284"/>
      <c r="W29" s="284"/>
      <c r="X29" s="285"/>
      <c r="Y29" s="290" t="s">
        <v>48</v>
      </c>
      <c r="Z29" s="270" t="s">
        <v>52</v>
      </c>
      <c r="AA29" s="272" t="s">
        <v>49</v>
      </c>
    </row>
    <row r="30" spans="1:32" ht="15.75">
      <c r="A30" s="140"/>
      <c r="B30" s="141"/>
      <c r="C30" s="143"/>
      <c r="D30" s="275"/>
      <c r="E30" s="134" t="s">
        <v>29</v>
      </c>
      <c r="F30" s="135" t="s">
        <v>30</v>
      </c>
      <c r="G30" s="136" t="s">
        <v>34</v>
      </c>
      <c r="H30" s="137" t="s">
        <v>32</v>
      </c>
      <c r="I30" s="134" t="s">
        <v>29</v>
      </c>
      <c r="J30" s="135" t="s">
        <v>30</v>
      </c>
      <c r="K30" s="136" t="s">
        <v>34</v>
      </c>
      <c r="L30" s="138" t="s">
        <v>32</v>
      </c>
      <c r="M30" s="134" t="s">
        <v>29</v>
      </c>
      <c r="N30" s="135" t="s">
        <v>30</v>
      </c>
      <c r="O30" s="136" t="s">
        <v>34</v>
      </c>
      <c r="P30" s="138" t="s">
        <v>32</v>
      </c>
      <c r="Q30" s="134" t="s">
        <v>29</v>
      </c>
      <c r="R30" s="135" t="s">
        <v>30</v>
      </c>
      <c r="S30" s="136" t="s">
        <v>34</v>
      </c>
      <c r="T30" s="138" t="s">
        <v>32</v>
      </c>
      <c r="U30" s="134" t="s">
        <v>29</v>
      </c>
      <c r="V30" s="135" t="s">
        <v>30</v>
      </c>
      <c r="W30" s="136" t="s">
        <v>34</v>
      </c>
      <c r="X30" s="139" t="s">
        <v>23</v>
      </c>
      <c r="Y30" s="291"/>
      <c r="Z30" s="271"/>
      <c r="AA30" s="273"/>
    </row>
    <row r="31" spans="1:32" ht="15.75">
      <c r="A31" s="179">
        <v>1</v>
      </c>
      <c r="B31" s="67">
        <f ca="1">+'ŽSG Ekipe+POJ'!B179</f>
        <v>0</v>
      </c>
      <c r="C31" s="236">
        <f ca="1">+'ŽSG Ekipe+POJ'!C179</f>
        <v>0</v>
      </c>
      <c r="D31" s="99">
        <f ca="1">+'ŽSG Ekipe+POJ'!D179</f>
        <v>0</v>
      </c>
      <c r="E31" s="190">
        <f ca="1">+'ŽSG Ekipe+POJ'!E179</f>
        <v>0</v>
      </c>
      <c r="F31" s="74">
        <f ca="1">+'ŽSG Ekipe+POJ'!F179</f>
        <v>0</v>
      </c>
      <c r="G31" s="94">
        <f ca="1">+'ŽSG Ekipe+POJ'!G179</f>
        <v>0</v>
      </c>
      <c r="H31" s="170">
        <f ca="1">+E31+F31-G31</f>
        <v>0</v>
      </c>
      <c r="I31" s="190">
        <f ca="1">+'ŽSG Ekipe+POJ'!I179</f>
        <v>0</v>
      </c>
      <c r="J31" s="74">
        <f ca="1">+'ŽSG Ekipe+POJ'!J179</f>
        <v>0</v>
      </c>
      <c r="K31" s="94">
        <f ca="1">+'ŽSG Ekipe+POJ'!K179</f>
        <v>0</v>
      </c>
      <c r="L31" s="170">
        <f ca="1">+I31+J31-K31</f>
        <v>0</v>
      </c>
      <c r="M31" s="190">
        <f ca="1">+'ŽSG Ekipe+POJ'!M179</f>
        <v>0</v>
      </c>
      <c r="N31" s="74">
        <f ca="1">+'ŽSG Ekipe+POJ'!N179</f>
        <v>0</v>
      </c>
      <c r="O31" s="94">
        <f ca="1">+'ŽSG Ekipe+POJ'!O179</f>
        <v>0</v>
      </c>
      <c r="P31" s="170">
        <f ca="1">+M31+N31-O31</f>
        <v>0</v>
      </c>
      <c r="Q31" s="190">
        <f ca="1">+'ŽSG Ekipe+POJ'!Q179</f>
        <v>0</v>
      </c>
      <c r="R31" s="74">
        <f ca="1">+'ŽSG Ekipe+POJ'!R179</f>
        <v>0</v>
      </c>
      <c r="S31" s="94">
        <f ca="1">+'ŽSG Ekipe+POJ'!S179</f>
        <v>0</v>
      </c>
      <c r="T31" s="170">
        <f ca="1">+Q31+R31-S31</f>
        <v>0</v>
      </c>
      <c r="U31" s="190">
        <f ca="1">+'ŽSG Ekipe+POJ'!U179</f>
        <v>0</v>
      </c>
      <c r="V31" s="74">
        <f ca="1">+'ŽSG Ekipe+POJ'!V179</f>
        <v>0</v>
      </c>
      <c r="W31" s="94">
        <f ca="1">+'ŽSG Ekipe+POJ'!W179</f>
        <v>0</v>
      </c>
      <c r="X31" s="169">
        <f>+H31+L31+P31+T31</f>
        <v>0</v>
      </c>
      <c r="Y31" s="172">
        <v>43.3</v>
      </c>
      <c r="Z31" s="173">
        <v>37.1</v>
      </c>
      <c r="AA31" s="174">
        <f>SUM(X31:Z31)-MIN(X31:Z31)</f>
        <v>80.400000000000006</v>
      </c>
      <c r="AB31" s="72">
        <f>MAX(H31,L31,P31,T31)</f>
        <v>0</v>
      </c>
      <c r="AC31" s="24">
        <f>LARGE((H31,L31,P31,T31),2)</f>
        <v>0</v>
      </c>
      <c r="AD31" s="24">
        <f>LARGE((H31,L31,P31,T31),3)</f>
        <v>0</v>
      </c>
      <c r="AE31" s="24">
        <f>LARGE((H31,L31,P31,T31),4)</f>
        <v>0</v>
      </c>
    </row>
    <row r="32" spans="1:32" ht="15.75">
      <c r="A32" s="179">
        <v>2</v>
      </c>
      <c r="B32" s="67">
        <f ca="1">+'ŽSG Ekipe+POJ'!B181</f>
        <v>0</v>
      </c>
      <c r="C32" s="99">
        <f ca="1">+'ŽSG Ekipe+POJ'!C181</f>
        <v>0</v>
      </c>
      <c r="D32" s="99">
        <f ca="1">+'ŽSG Ekipe+POJ'!D181</f>
        <v>0</v>
      </c>
      <c r="E32" s="190">
        <f ca="1">+'ŽSG Ekipe+POJ'!E181</f>
        <v>0</v>
      </c>
      <c r="F32" s="74">
        <f ca="1">+'ŽSG Ekipe+POJ'!F181</f>
        <v>0</v>
      </c>
      <c r="G32" s="94">
        <f ca="1">+'ŽSG Ekipe+POJ'!G181</f>
        <v>0</v>
      </c>
      <c r="H32" s="170">
        <f ca="1">+E32+F32-G32</f>
        <v>0</v>
      </c>
      <c r="I32" s="190">
        <f ca="1">+'ŽSG Ekipe+POJ'!I181</f>
        <v>0</v>
      </c>
      <c r="J32" s="74">
        <f ca="1">+'ŽSG Ekipe+POJ'!J181</f>
        <v>0</v>
      </c>
      <c r="K32" s="94">
        <f ca="1">+'ŽSG Ekipe+POJ'!K181</f>
        <v>0</v>
      </c>
      <c r="L32" s="170">
        <f ca="1">+I32+J32-K32</f>
        <v>0</v>
      </c>
      <c r="M32" s="190">
        <f ca="1">+'ŽSG Ekipe+POJ'!M181</f>
        <v>0</v>
      </c>
      <c r="N32" s="74">
        <f ca="1">+'ŽSG Ekipe+POJ'!N181</f>
        <v>0</v>
      </c>
      <c r="O32" s="94">
        <f ca="1">+'ŽSG Ekipe+POJ'!O181</f>
        <v>0</v>
      </c>
      <c r="P32" s="170">
        <f ca="1">+M32+N32-O32</f>
        <v>0</v>
      </c>
      <c r="Q32" s="190">
        <f ca="1">+'ŽSG Ekipe+POJ'!Q181</f>
        <v>0</v>
      </c>
      <c r="R32" s="74">
        <f ca="1">+'ŽSG Ekipe+POJ'!R181</f>
        <v>0</v>
      </c>
      <c r="S32" s="94">
        <f ca="1">+'ŽSG Ekipe+POJ'!S181</f>
        <v>0</v>
      </c>
      <c r="T32" s="169">
        <f ca="1">+Q32+R32-S32</f>
        <v>0</v>
      </c>
      <c r="U32" s="190">
        <f ca="1">+'ŽSG Ekipe+POJ'!U181</f>
        <v>0</v>
      </c>
      <c r="V32" s="74">
        <f ca="1">+'ŽSG Ekipe+POJ'!V181</f>
        <v>0</v>
      </c>
      <c r="W32" s="94">
        <f ca="1">+'ŽSG Ekipe+POJ'!W181</f>
        <v>0</v>
      </c>
      <c r="X32" s="169">
        <f>+H32+L32+P32+T32</f>
        <v>0</v>
      </c>
      <c r="Y32" s="166">
        <v>42.3</v>
      </c>
      <c r="Z32" s="167">
        <v>37.200000000000003</v>
      </c>
      <c r="AA32" s="168">
        <f>SUM(X32:Z32)-MIN(X32:Z32)</f>
        <v>79.5</v>
      </c>
      <c r="AB32" s="72">
        <f>MAX(H32,L32,P32,T32)</f>
        <v>0</v>
      </c>
      <c r="AC32" s="24">
        <f>LARGE((H32,L32,P32,T32),2)</f>
        <v>0</v>
      </c>
      <c r="AD32" s="24">
        <f>LARGE((H32,L32,P32,T32),3)</f>
        <v>0</v>
      </c>
      <c r="AE32" s="24">
        <f>LARGE((H32,L32,P32,T32),4)</f>
        <v>0</v>
      </c>
    </row>
    <row r="33" spans="1:31" ht="15.75">
      <c r="A33" s="179">
        <v>3</v>
      </c>
      <c r="B33" s="67">
        <f ca="1">+'ŽSG Ekipe+POJ'!B180</f>
        <v>0</v>
      </c>
      <c r="C33" s="236">
        <f ca="1">+'ŽSG Ekipe+POJ'!C180</f>
        <v>0</v>
      </c>
      <c r="D33" s="99">
        <f ca="1">+'ŽSG Ekipe+POJ'!D180</f>
        <v>0</v>
      </c>
      <c r="E33" s="92">
        <f ca="1">+'ŽSG Ekipe+POJ'!E180</f>
        <v>0</v>
      </c>
      <c r="F33" s="74">
        <f ca="1">+'ŽSG Ekipe+POJ'!F180</f>
        <v>0</v>
      </c>
      <c r="G33" s="74">
        <f ca="1">+'ŽSG Ekipe+POJ'!G180</f>
        <v>0</v>
      </c>
      <c r="H33" s="170">
        <f ca="1">+E33+F33-G33</f>
        <v>0</v>
      </c>
      <c r="I33" s="92">
        <f ca="1">+'ŽSG Ekipe+POJ'!I180</f>
        <v>0</v>
      </c>
      <c r="J33" s="74">
        <f ca="1">+'ŽSG Ekipe+POJ'!J180</f>
        <v>0</v>
      </c>
      <c r="K33" s="74">
        <f ca="1">+'ŽSG Ekipe+POJ'!K180</f>
        <v>0</v>
      </c>
      <c r="L33" s="170">
        <f ca="1">+I33+J33-K33</f>
        <v>0</v>
      </c>
      <c r="M33" s="92">
        <f ca="1">+'ŽSG Ekipe+POJ'!M180</f>
        <v>0</v>
      </c>
      <c r="N33" s="74">
        <f ca="1">+'ŽSG Ekipe+POJ'!N180</f>
        <v>0</v>
      </c>
      <c r="O33" s="74">
        <f ca="1">+'ŽSG Ekipe+POJ'!O180</f>
        <v>0</v>
      </c>
      <c r="P33" s="170">
        <f ca="1">+M33+N33-O33</f>
        <v>0</v>
      </c>
      <c r="Q33" s="92">
        <f ca="1">+'ŽSG Ekipe+POJ'!Q180</f>
        <v>0</v>
      </c>
      <c r="R33" s="74">
        <f ca="1">+'ŽSG Ekipe+POJ'!R180</f>
        <v>0</v>
      </c>
      <c r="S33" s="74">
        <f ca="1">+'ŽSG Ekipe+POJ'!S180</f>
        <v>0</v>
      </c>
      <c r="T33" s="169">
        <f ca="1">+Q33+R33-S33</f>
        <v>0</v>
      </c>
      <c r="U33" s="92">
        <f ca="1">+'ŽSG Ekipe+POJ'!U180</f>
        <v>0</v>
      </c>
      <c r="V33" s="74">
        <f ca="1">+'ŽSG Ekipe+POJ'!V180</f>
        <v>0</v>
      </c>
      <c r="W33" s="74">
        <f ca="1">+'ŽSG Ekipe+POJ'!W180</f>
        <v>0</v>
      </c>
      <c r="X33" s="169">
        <f>+H33+L33+P33+T33</f>
        <v>0</v>
      </c>
      <c r="Y33" s="166">
        <v>26.4</v>
      </c>
      <c r="Z33" s="167">
        <v>9.9</v>
      </c>
      <c r="AA33" s="168">
        <f>SUM(X33:Z33)-MIN(X33:Z33)</f>
        <v>36.299999999999997</v>
      </c>
      <c r="AB33" s="72">
        <f>MAX(H33,L33,P33,T33)</f>
        <v>0</v>
      </c>
      <c r="AC33" s="24">
        <f>LARGE((H33,L33,P33,T33),2)</f>
        <v>0</v>
      </c>
      <c r="AD33" s="24">
        <f>LARGE((H33,L33,P33,T33),3)</f>
        <v>0</v>
      </c>
      <c r="AE33" s="24">
        <f>LARGE((H33,L33,P33,T33),4)</f>
        <v>0</v>
      </c>
    </row>
    <row r="34" spans="1:31" ht="15.75">
      <c r="A34" s="179">
        <v>4</v>
      </c>
      <c r="B34" s="67">
        <f ca="1">+'ŽSG Ekipe+POJ'!B183</f>
        <v>0</v>
      </c>
      <c r="C34" s="99">
        <f ca="1">+'ŽSG Ekipe+POJ'!C183</f>
        <v>0</v>
      </c>
      <c r="D34" s="99">
        <f ca="1">+'ŽSG Ekipe+POJ'!D183</f>
        <v>0</v>
      </c>
      <c r="E34" s="92">
        <f ca="1">+'ŽSG Ekipe+POJ'!E183</f>
        <v>0</v>
      </c>
      <c r="F34" s="74">
        <f ca="1">+'ŽSG Ekipe+POJ'!F183</f>
        <v>0</v>
      </c>
      <c r="G34" s="74">
        <f ca="1">+'ŽSG Ekipe+POJ'!G183</f>
        <v>0</v>
      </c>
      <c r="H34" s="170">
        <f ca="1">+E34+F34-G34</f>
        <v>0</v>
      </c>
      <c r="I34" s="92">
        <f ca="1">+'ŽSG Ekipe+POJ'!I183</f>
        <v>0</v>
      </c>
      <c r="J34" s="74">
        <f ca="1">+'ŽSG Ekipe+POJ'!J183</f>
        <v>0</v>
      </c>
      <c r="K34" s="74">
        <f ca="1">+'ŽSG Ekipe+POJ'!K183</f>
        <v>0</v>
      </c>
      <c r="L34" s="170">
        <f ca="1">+I34+J34-K34</f>
        <v>0</v>
      </c>
      <c r="M34" s="92">
        <f ca="1">+'ŽSG Ekipe+POJ'!M183</f>
        <v>0</v>
      </c>
      <c r="N34" s="74">
        <f ca="1">+'ŽSG Ekipe+POJ'!N183</f>
        <v>0</v>
      </c>
      <c r="O34" s="74">
        <f ca="1">+'ŽSG Ekipe+POJ'!O183</f>
        <v>0</v>
      </c>
      <c r="P34" s="170">
        <f ca="1">+M34+N34-O34</f>
        <v>0</v>
      </c>
      <c r="Q34" s="92">
        <f ca="1">+'ŽSG Ekipe+POJ'!Q183</f>
        <v>0</v>
      </c>
      <c r="R34" s="74">
        <f ca="1">+'ŽSG Ekipe+POJ'!R183</f>
        <v>0</v>
      </c>
      <c r="S34" s="74">
        <f ca="1">+'ŽSG Ekipe+POJ'!S183</f>
        <v>0</v>
      </c>
      <c r="T34" s="169">
        <f ca="1">+Q34+R34-S34</f>
        <v>0</v>
      </c>
      <c r="U34" s="92">
        <f ca="1">+'ŽSG Ekipe+POJ'!U183</f>
        <v>0</v>
      </c>
      <c r="V34" s="74">
        <f ca="1">+'ŽSG Ekipe+POJ'!V183</f>
        <v>0</v>
      </c>
      <c r="W34" s="74">
        <f ca="1">+'ŽSG Ekipe+POJ'!W183</f>
        <v>0</v>
      </c>
      <c r="X34" s="169">
        <f>+H34+L34+P34+T34</f>
        <v>0</v>
      </c>
      <c r="Y34" s="166">
        <v>43.9</v>
      </c>
      <c r="Z34" s="167">
        <v>0</v>
      </c>
      <c r="AA34" s="168">
        <f>SUM(X34:Z34)-MIN(X34:Z34)</f>
        <v>43.9</v>
      </c>
      <c r="AB34" s="72">
        <f>MAX(H34,L34,P34,T34)</f>
        <v>0</v>
      </c>
      <c r="AC34" s="24">
        <f>LARGE((H34,L34,P34,T34),2)</f>
        <v>0</v>
      </c>
      <c r="AD34" s="24">
        <f>LARGE((H34,L34,P34,T34),3)</f>
        <v>0</v>
      </c>
      <c r="AE34" s="24">
        <f>LARGE((H34,L34,P34,T34),4)</f>
        <v>0</v>
      </c>
    </row>
    <row r="35" spans="1:31" ht="15.75" hidden="1">
      <c r="A35" s="179">
        <v>5</v>
      </c>
      <c r="B35" s="67">
        <f ca="1">+'ŽSG Ekipe+POJ'!B182</f>
        <v>0</v>
      </c>
      <c r="C35" s="99">
        <f ca="1">+'ŽSG Ekipe+POJ'!C182</f>
        <v>0</v>
      </c>
      <c r="D35" s="99">
        <f ca="1">+'ŽSG Ekipe+POJ'!D182</f>
        <v>0</v>
      </c>
      <c r="E35" s="228"/>
      <c r="F35" s="74"/>
      <c r="G35" s="74">
        <f ca="1">+'ŽSG Ekipe+POJ'!G182</f>
        <v>0</v>
      </c>
      <c r="H35" s="169">
        <f ca="1">+E35+F35-G35</f>
        <v>0</v>
      </c>
      <c r="I35" s="92"/>
      <c r="J35" s="74"/>
      <c r="K35" s="74">
        <f ca="1">+'ŽSG Ekipe+POJ'!K182</f>
        <v>0</v>
      </c>
      <c r="L35" s="169">
        <f ca="1">+I35+J35-K35</f>
        <v>0</v>
      </c>
      <c r="M35" s="92"/>
      <c r="N35" s="74"/>
      <c r="O35" s="74">
        <f ca="1">+'ŽSG Ekipe+POJ'!O182</f>
        <v>0</v>
      </c>
      <c r="P35" s="169">
        <f ca="1">+M35+N35-O35</f>
        <v>0</v>
      </c>
      <c r="Q35" s="92"/>
      <c r="R35" s="74"/>
      <c r="S35" s="74">
        <f ca="1">+'ŽSG Ekipe+POJ'!S182</f>
        <v>0</v>
      </c>
      <c r="T35" s="169">
        <f ca="1">+Q35+R35-S35</f>
        <v>0</v>
      </c>
      <c r="U35" s="92">
        <f ca="1">+'ŽSG Ekipe+POJ'!U182</f>
        <v>0</v>
      </c>
      <c r="V35" s="74">
        <f ca="1">+'ŽSG Ekipe+POJ'!V182</f>
        <v>0</v>
      </c>
      <c r="W35" s="74">
        <f ca="1">+'ŽSG Ekipe+POJ'!W182</f>
        <v>0</v>
      </c>
      <c r="X35" s="169">
        <f>+H35+L35+P35+T35</f>
        <v>0</v>
      </c>
      <c r="Y35" s="166">
        <v>50.3</v>
      </c>
      <c r="Z35" s="167">
        <v>51.2</v>
      </c>
      <c r="AA35" s="168">
        <f>SUM(X35:Z35)-MIN(X35:Z35)</f>
        <v>101.5</v>
      </c>
      <c r="AB35" s="72">
        <f>MAX(H35,L35,P35,T35)</f>
        <v>0</v>
      </c>
      <c r="AC35" s="24">
        <f>LARGE((H35,L35,P35,T35),2)</f>
        <v>0</v>
      </c>
      <c r="AD35" s="24">
        <f>LARGE((H35,L35,P35,T35),3)</f>
        <v>0</v>
      </c>
      <c r="AE35" s="24">
        <f>LARGE((H35,L35,P35,T35),4)</f>
        <v>0</v>
      </c>
    </row>
    <row r="36" spans="1:31" ht="9.75" customHeight="1"/>
    <row r="37" spans="1:31" ht="16.5" thickBot="1">
      <c r="A37" s="19"/>
      <c r="B37" s="57" t="str">
        <f ca="1">'ŽSG Ekipe+POJ'!B37</f>
        <v>B seniorke (1993. i starije )</v>
      </c>
      <c r="C37" s="75"/>
      <c r="D37" s="165"/>
      <c r="E37" s="68"/>
      <c r="F37" s="68"/>
      <c r="G37" s="68"/>
      <c r="H37" s="70"/>
      <c r="I37" s="68"/>
      <c r="J37" s="68"/>
      <c r="K37" s="68"/>
      <c r="L37" s="70"/>
      <c r="M37" s="68"/>
      <c r="N37" s="68"/>
      <c r="O37" s="68"/>
      <c r="P37" s="70"/>
      <c r="Q37" s="68"/>
      <c r="R37" s="68"/>
      <c r="S37" s="68"/>
      <c r="T37" s="70"/>
      <c r="U37" s="69"/>
      <c r="V37" s="69"/>
      <c r="W37" s="69"/>
      <c r="X37" s="70"/>
      <c r="Y37" s="70"/>
      <c r="Z37" s="70"/>
      <c r="AA37" s="71"/>
      <c r="AB37" s="48"/>
      <c r="AC37" s="48"/>
      <c r="AD37" s="48"/>
      <c r="AE37" s="48"/>
    </row>
    <row r="38" spans="1:31" ht="27" customHeight="1">
      <c r="A38" s="201" t="s">
        <v>28</v>
      </c>
      <c r="B38" s="202" t="s">
        <v>21</v>
      </c>
      <c r="C38" s="203" t="s">
        <v>17</v>
      </c>
      <c r="D38" s="274" t="s">
        <v>46</v>
      </c>
      <c r="E38" s="278"/>
      <c r="F38" s="279"/>
      <c r="G38" s="279"/>
      <c r="H38" s="280"/>
      <c r="I38" s="278"/>
      <c r="J38" s="279"/>
      <c r="K38" s="279"/>
      <c r="L38" s="280"/>
      <c r="M38" s="278"/>
      <c r="N38" s="279"/>
      <c r="O38" s="279"/>
      <c r="P38" s="280"/>
      <c r="Q38" s="278"/>
      <c r="R38" s="279"/>
      <c r="S38" s="279"/>
      <c r="T38" s="280"/>
      <c r="U38" s="283" t="s">
        <v>50</v>
      </c>
      <c r="V38" s="284"/>
      <c r="W38" s="284"/>
      <c r="X38" s="285"/>
      <c r="Y38" s="290" t="s">
        <v>48</v>
      </c>
      <c r="Z38" s="270" t="s">
        <v>52</v>
      </c>
      <c r="AA38" s="272" t="s">
        <v>49</v>
      </c>
    </row>
    <row r="39" spans="1:31" ht="15.75">
      <c r="A39" s="140"/>
      <c r="B39" s="141"/>
      <c r="C39" s="143"/>
      <c r="D39" s="275"/>
      <c r="E39" s="134" t="s">
        <v>29</v>
      </c>
      <c r="F39" s="135" t="s">
        <v>30</v>
      </c>
      <c r="G39" s="136" t="s">
        <v>34</v>
      </c>
      <c r="H39" s="137" t="s">
        <v>32</v>
      </c>
      <c r="I39" s="134" t="s">
        <v>29</v>
      </c>
      <c r="J39" s="135" t="s">
        <v>30</v>
      </c>
      <c r="K39" s="136" t="s">
        <v>34</v>
      </c>
      <c r="L39" s="138" t="s">
        <v>32</v>
      </c>
      <c r="M39" s="134" t="s">
        <v>29</v>
      </c>
      <c r="N39" s="135" t="s">
        <v>30</v>
      </c>
      <c r="O39" s="136" t="s">
        <v>34</v>
      </c>
      <c r="P39" s="138" t="s">
        <v>32</v>
      </c>
      <c r="Q39" s="134" t="s">
        <v>29</v>
      </c>
      <c r="R39" s="135" t="s">
        <v>30</v>
      </c>
      <c r="S39" s="136" t="s">
        <v>34</v>
      </c>
      <c r="T39" s="138" t="s">
        <v>32</v>
      </c>
      <c r="U39" s="134" t="s">
        <v>29</v>
      </c>
      <c r="V39" s="135" t="s">
        <v>30</v>
      </c>
      <c r="W39" s="136" t="s">
        <v>34</v>
      </c>
      <c r="X39" s="139" t="s">
        <v>23</v>
      </c>
      <c r="Y39" s="291"/>
      <c r="Z39" s="271"/>
      <c r="AA39" s="273"/>
    </row>
    <row r="40" spans="1:31" ht="15.75">
      <c r="A40" s="179">
        <v>1</v>
      </c>
      <c r="B40" s="67">
        <f ca="1">+'ŽSG Ekipe+POJ'!B42</f>
        <v>0</v>
      </c>
      <c r="C40" s="99">
        <f ca="1">+'ŽSG Ekipe+POJ'!C42</f>
        <v>0</v>
      </c>
      <c r="D40" s="218" t="str">
        <f ca="1">+'ŽSG Ekipe+POJ'!D42</f>
        <v>1989.</v>
      </c>
      <c r="E40" s="92">
        <f ca="1">+'ŽSG Ekipe+POJ'!E42</f>
        <v>0</v>
      </c>
      <c r="F40" s="74">
        <f ca="1">+'ŽSG Ekipe+POJ'!F42</f>
        <v>0</v>
      </c>
      <c r="G40" s="74">
        <f ca="1">+'ŽSG Ekipe+POJ'!G42</f>
        <v>0</v>
      </c>
      <c r="H40" s="170">
        <f ca="1">+E40+F40-G40</f>
        <v>0</v>
      </c>
      <c r="I40" s="92">
        <f ca="1">+'ŽSG Ekipe+POJ'!I42</f>
        <v>0</v>
      </c>
      <c r="J40" s="74">
        <f ca="1">+'ŽSG Ekipe+POJ'!J42</f>
        <v>0</v>
      </c>
      <c r="K40" s="74">
        <f ca="1">+'ŽSG Ekipe+POJ'!K42</f>
        <v>0</v>
      </c>
      <c r="L40" s="170">
        <f ca="1">+I40+J40-K40</f>
        <v>0</v>
      </c>
      <c r="M40" s="92">
        <f ca="1">+'ŽSG Ekipe+POJ'!M42</f>
        <v>0</v>
      </c>
      <c r="N40" s="74">
        <f ca="1">+'ŽSG Ekipe+POJ'!N42</f>
        <v>0</v>
      </c>
      <c r="O40" s="74">
        <f ca="1">+'ŽSG Ekipe+POJ'!O42</f>
        <v>0</v>
      </c>
      <c r="P40" s="170">
        <f ca="1">+M40+N40-O40</f>
        <v>0</v>
      </c>
      <c r="Q40" s="92">
        <f ca="1">+'ŽSG Ekipe+POJ'!Q42</f>
        <v>0</v>
      </c>
      <c r="R40" s="74">
        <f ca="1">+'ŽSG Ekipe+POJ'!R42</f>
        <v>0</v>
      </c>
      <c r="S40" s="74">
        <f ca="1">+'ŽSG Ekipe+POJ'!S42</f>
        <v>0</v>
      </c>
      <c r="T40" s="170">
        <f ca="1">+Q40+R40-S40</f>
        <v>0</v>
      </c>
      <c r="U40" s="92">
        <f ca="1">+'ŽSG Ekipe+POJ'!U42</f>
        <v>0</v>
      </c>
      <c r="V40" s="74">
        <f ca="1">+'ŽSG Ekipe+POJ'!V42</f>
        <v>0</v>
      </c>
      <c r="W40" s="74">
        <f ca="1">+'ŽSG Ekipe+POJ'!W42</f>
        <v>0</v>
      </c>
      <c r="X40" s="169">
        <f>+H40+L40+P40+T40</f>
        <v>0</v>
      </c>
      <c r="Y40" s="172">
        <v>39.1</v>
      </c>
      <c r="Z40" s="173">
        <v>39.6</v>
      </c>
      <c r="AA40" s="174">
        <f>SUM(X40:Z40)-MIN(X40:Z40)</f>
        <v>78.7</v>
      </c>
      <c r="AB40" s="72">
        <f>MAX(H40,L40,P40,T40)</f>
        <v>0</v>
      </c>
      <c r="AC40" s="24">
        <f>LARGE((H40,L40,P40,T40),2)</f>
        <v>0</v>
      </c>
      <c r="AD40" s="24">
        <f>LARGE((H40,L40,P40,T40),3)</f>
        <v>0</v>
      </c>
      <c r="AE40" s="24">
        <f>LARGE((H40,L40,P40,T40),4)</f>
        <v>0</v>
      </c>
    </row>
    <row r="41" spans="1:31" ht="15.75">
      <c r="A41" s="179">
        <v>2</v>
      </c>
      <c r="B41" s="67">
        <f ca="1">+'ŽSG Ekipe+POJ'!B41</f>
        <v>0</v>
      </c>
      <c r="C41" s="236">
        <f ca="1">+'ŽSG Ekipe+POJ'!C41</f>
        <v>0</v>
      </c>
      <c r="D41" s="218" t="str">
        <f ca="1">+'ŽSG Ekipe+POJ'!D41</f>
        <v>1993.</v>
      </c>
      <c r="E41" s="92">
        <f ca="1">+'ŽSG Ekipe+POJ'!E41</f>
        <v>0</v>
      </c>
      <c r="F41" s="74">
        <f ca="1">+'ŽSG Ekipe+POJ'!F41</f>
        <v>0</v>
      </c>
      <c r="G41" s="74">
        <f ca="1">+'ŽSG Ekipe+POJ'!G41</f>
        <v>0</v>
      </c>
      <c r="H41" s="170">
        <f ca="1">+E41+F41-G41</f>
        <v>0</v>
      </c>
      <c r="I41" s="92">
        <f ca="1">+'ŽSG Ekipe+POJ'!I41</f>
        <v>0</v>
      </c>
      <c r="J41" s="74">
        <f ca="1">+'ŽSG Ekipe+POJ'!J41</f>
        <v>0</v>
      </c>
      <c r="K41" s="74">
        <f ca="1">+'ŽSG Ekipe+POJ'!K41</f>
        <v>0</v>
      </c>
      <c r="L41" s="170">
        <f ca="1">+I41+J41-K41</f>
        <v>0</v>
      </c>
      <c r="M41" s="92">
        <f ca="1">+'ŽSG Ekipe+POJ'!M41</f>
        <v>0</v>
      </c>
      <c r="N41" s="74">
        <f ca="1">+'ŽSG Ekipe+POJ'!N41</f>
        <v>0</v>
      </c>
      <c r="O41" s="74">
        <f ca="1">+'ŽSG Ekipe+POJ'!O41</f>
        <v>0</v>
      </c>
      <c r="P41" s="170">
        <f ca="1">+M41+N41-O41</f>
        <v>0</v>
      </c>
      <c r="Q41" s="92">
        <f ca="1">+'ŽSG Ekipe+POJ'!Q41</f>
        <v>0</v>
      </c>
      <c r="R41" s="74">
        <f ca="1">+'ŽSG Ekipe+POJ'!R41</f>
        <v>0</v>
      </c>
      <c r="S41" s="74">
        <f ca="1">+'ŽSG Ekipe+POJ'!S41</f>
        <v>0</v>
      </c>
      <c r="T41" s="169">
        <f ca="1">+Q41+R41-S41</f>
        <v>0</v>
      </c>
      <c r="U41" s="92">
        <f ca="1">+'ŽSG Ekipe+POJ'!U41</f>
        <v>0</v>
      </c>
      <c r="V41" s="74">
        <f ca="1">+'ŽSG Ekipe+POJ'!V41</f>
        <v>0</v>
      </c>
      <c r="W41" s="74">
        <f ca="1">+'ŽSG Ekipe+POJ'!W41</f>
        <v>0</v>
      </c>
      <c r="X41" s="169">
        <f>+H41+L41+P41+T41</f>
        <v>0</v>
      </c>
      <c r="Y41" s="166">
        <v>41.1</v>
      </c>
      <c r="Z41" s="167">
        <v>39.6</v>
      </c>
      <c r="AA41" s="168">
        <f>SUM(X41:Z41)-MIN(X41:Z41)</f>
        <v>80.7</v>
      </c>
      <c r="AB41" s="72">
        <f>MAX(H41,L41,P41,T41)</f>
        <v>0</v>
      </c>
      <c r="AC41" s="24">
        <f>LARGE((H41,L41,P41,T41),2)</f>
        <v>0</v>
      </c>
      <c r="AD41" s="24">
        <f>LARGE((H41,L41,P41,T41),3)</f>
        <v>0</v>
      </c>
      <c r="AE41" s="24">
        <f>LARGE((H41,L41,P41,T41),4)</f>
        <v>0</v>
      </c>
    </row>
    <row r="42" spans="1:31" ht="15.75">
      <c r="A42" s="179">
        <v>3</v>
      </c>
      <c r="B42" s="67">
        <f ca="1">+'ŽSG Ekipe+POJ'!B40</f>
        <v>0</v>
      </c>
      <c r="C42" s="99">
        <f ca="1">+'ŽSG Ekipe+POJ'!C40</f>
        <v>0</v>
      </c>
      <c r="D42" s="218" t="str">
        <f ca="1">+'ŽSG Ekipe+POJ'!D40</f>
        <v>1991.</v>
      </c>
      <c r="E42" s="92">
        <f ca="1">+'ŽSG Ekipe+POJ'!E40</f>
        <v>0</v>
      </c>
      <c r="F42" s="74">
        <f ca="1">+'ŽSG Ekipe+POJ'!F40</f>
        <v>0</v>
      </c>
      <c r="G42" s="74">
        <f ca="1">+'ŽSG Ekipe+POJ'!G40</f>
        <v>0</v>
      </c>
      <c r="H42" s="169">
        <f ca="1">+E42+F42-G42</f>
        <v>0</v>
      </c>
      <c r="I42" s="92">
        <f ca="1">+'ŽSG Ekipe+POJ'!I40</f>
        <v>0</v>
      </c>
      <c r="J42" s="74">
        <f ca="1">+'ŽSG Ekipe+POJ'!J40</f>
        <v>0</v>
      </c>
      <c r="K42" s="74">
        <f ca="1">+'ŽSG Ekipe+POJ'!K40</f>
        <v>0</v>
      </c>
      <c r="L42" s="169">
        <f ca="1">+I42+J42-K42</f>
        <v>0</v>
      </c>
      <c r="M42" s="92">
        <f ca="1">+'ŽSG Ekipe+POJ'!M40</f>
        <v>0</v>
      </c>
      <c r="N42" s="74">
        <f ca="1">+'ŽSG Ekipe+POJ'!N40</f>
        <v>0</v>
      </c>
      <c r="O42" s="74">
        <f ca="1">+'ŽSG Ekipe+POJ'!O40</f>
        <v>0</v>
      </c>
      <c r="P42" s="169">
        <f ca="1">+M42+N42-O42</f>
        <v>0</v>
      </c>
      <c r="Q42" s="92">
        <f ca="1">+'ŽSG Ekipe+POJ'!Q40</f>
        <v>0</v>
      </c>
      <c r="R42" s="74">
        <f ca="1">+'ŽSG Ekipe+POJ'!R40</f>
        <v>0</v>
      </c>
      <c r="S42" s="74">
        <f ca="1">+'ŽSG Ekipe+POJ'!S40</f>
        <v>0</v>
      </c>
      <c r="T42" s="169">
        <f ca="1">+Q42+R42-S42</f>
        <v>0</v>
      </c>
      <c r="U42" s="92">
        <f ca="1">+'ŽSG Ekipe+POJ'!U40</f>
        <v>0</v>
      </c>
      <c r="V42" s="74">
        <f ca="1">+'ŽSG Ekipe+POJ'!V40</f>
        <v>0</v>
      </c>
      <c r="W42" s="74">
        <f ca="1">+'ŽSG Ekipe+POJ'!W40</f>
        <v>0</v>
      </c>
      <c r="X42" s="169">
        <f>+H42+L42+P42+T42</f>
        <v>0</v>
      </c>
      <c r="Y42" s="166">
        <v>43.9</v>
      </c>
      <c r="Z42" s="167">
        <v>41.1</v>
      </c>
      <c r="AA42" s="168">
        <f>SUM(X42:Z42)-MIN(X42:Z42)</f>
        <v>85</v>
      </c>
      <c r="AB42" s="72">
        <f>MAX(H42,L42,P42,T42)</f>
        <v>0</v>
      </c>
      <c r="AC42" s="24">
        <f>LARGE((H42,L42,P42,T42),2)</f>
        <v>0</v>
      </c>
      <c r="AD42" s="24">
        <f>LARGE((H42,L42,P42,T42),3)</f>
        <v>0</v>
      </c>
      <c r="AE42" s="24">
        <f>LARGE((H42,L42,P42,T42),4)</f>
        <v>0</v>
      </c>
    </row>
    <row r="44" spans="1:31" ht="16.5" thickBot="1">
      <c r="A44" s="19"/>
      <c r="B44" s="57" t="s">
        <v>194</v>
      </c>
      <c r="C44" s="75"/>
      <c r="D44" s="165"/>
      <c r="E44" s="68"/>
      <c r="F44" s="68"/>
      <c r="G44" s="68"/>
      <c r="H44" s="70"/>
      <c r="I44" s="68"/>
      <c r="J44" s="68"/>
      <c r="K44" s="68"/>
      <c r="L44" s="70"/>
      <c r="M44" s="68"/>
      <c r="N44" s="68"/>
      <c r="O44" s="68"/>
      <c r="P44" s="70"/>
      <c r="Q44" s="68"/>
      <c r="R44" s="68"/>
      <c r="S44" s="68"/>
      <c r="T44" s="70"/>
      <c r="U44" s="69"/>
      <c r="V44" s="69"/>
      <c r="W44" s="69"/>
      <c r="X44" s="70"/>
      <c r="Y44" s="70"/>
      <c r="Z44" s="70"/>
      <c r="AA44" s="71"/>
      <c r="AB44" s="48"/>
      <c r="AC44" s="48"/>
      <c r="AD44" s="48"/>
      <c r="AE44" s="48"/>
    </row>
    <row r="45" spans="1:31" ht="27" customHeight="1">
      <c r="A45" s="201" t="s">
        <v>28</v>
      </c>
      <c r="B45" s="202" t="s">
        <v>21</v>
      </c>
      <c r="C45" s="203" t="s">
        <v>17</v>
      </c>
      <c r="D45" s="274" t="s">
        <v>46</v>
      </c>
      <c r="E45" s="278"/>
      <c r="F45" s="279"/>
      <c r="G45" s="279"/>
      <c r="H45" s="280"/>
      <c r="I45" s="278"/>
      <c r="J45" s="279"/>
      <c r="K45" s="279"/>
      <c r="L45" s="280"/>
      <c r="M45" s="278"/>
      <c r="N45" s="279"/>
      <c r="O45" s="279"/>
      <c r="P45" s="280"/>
      <c r="Q45" s="278"/>
      <c r="R45" s="279"/>
      <c r="S45" s="279"/>
      <c r="T45" s="280"/>
      <c r="U45" s="283" t="s">
        <v>167</v>
      </c>
      <c r="V45" s="284"/>
      <c r="W45" s="284"/>
      <c r="X45" s="285"/>
      <c r="Y45" s="290" t="s">
        <v>48</v>
      </c>
      <c r="Z45" s="270" t="s">
        <v>52</v>
      </c>
      <c r="AA45" s="272" t="s">
        <v>49</v>
      </c>
    </row>
    <row r="46" spans="1:31" ht="15.75">
      <c r="A46" s="140"/>
      <c r="B46" s="141"/>
      <c r="C46" s="143"/>
      <c r="D46" s="275"/>
      <c r="E46" s="134" t="s">
        <v>29</v>
      </c>
      <c r="F46" s="135" t="s">
        <v>30</v>
      </c>
      <c r="G46" s="136" t="s">
        <v>34</v>
      </c>
      <c r="H46" s="137" t="s">
        <v>32</v>
      </c>
      <c r="I46" s="134" t="s">
        <v>29</v>
      </c>
      <c r="J46" s="135" t="s">
        <v>30</v>
      </c>
      <c r="K46" s="136" t="s">
        <v>34</v>
      </c>
      <c r="L46" s="138" t="s">
        <v>32</v>
      </c>
      <c r="M46" s="134" t="s">
        <v>29</v>
      </c>
      <c r="N46" s="135" t="s">
        <v>30</v>
      </c>
      <c r="O46" s="136" t="s">
        <v>34</v>
      </c>
      <c r="P46" s="138" t="s">
        <v>32</v>
      </c>
      <c r="Q46" s="134" t="s">
        <v>29</v>
      </c>
      <c r="R46" s="135" t="s">
        <v>30</v>
      </c>
      <c r="S46" s="136" t="s">
        <v>34</v>
      </c>
      <c r="T46" s="138" t="s">
        <v>32</v>
      </c>
      <c r="U46" s="134" t="s">
        <v>29</v>
      </c>
      <c r="V46" s="135" t="s">
        <v>30</v>
      </c>
      <c r="W46" s="136" t="s">
        <v>34</v>
      </c>
      <c r="X46" s="139" t="s">
        <v>23</v>
      </c>
      <c r="Y46" s="291"/>
      <c r="Z46" s="271"/>
      <c r="AA46" s="273"/>
    </row>
    <row r="47" spans="1:31" ht="15.75">
      <c r="A47" s="179">
        <v>1</v>
      </c>
      <c r="B47" s="67" t="str">
        <f ca="1">'ŽSG Ekipe+POJ'!B49</f>
        <v>Bajrić Gea</v>
      </c>
      <c r="C47" s="239" t="str">
        <f ca="1">'ŽSG Ekipe+POJ'!C49</f>
        <v>GK Marjan</v>
      </c>
      <c r="D47" s="67" t="str">
        <f ca="1">'ŽSG Ekipe+POJ'!D49</f>
        <v>2001.</v>
      </c>
      <c r="E47" s="247">
        <f ca="1">'ŽSG Ekipe+POJ'!E49</f>
        <v>6</v>
      </c>
      <c r="F47" s="247">
        <f ca="1">'ŽSG Ekipe+POJ'!F49</f>
        <v>9.4</v>
      </c>
      <c r="G47" s="74">
        <f ca="1">+'ŽSG Ekipe+POJ'!G49</f>
        <v>0</v>
      </c>
      <c r="H47" s="170">
        <f t="shared" ref="H47:H90" si="7">+E47+F47-G47</f>
        <v>15.4</v>
      </c>
      <c r="I47" s="247">
        <f ca="1">'ŽSG Ekipe+POJ'!I49</f>
        <v>6</v>
      </c>
      <c r="J47" s="247">
        <f ca="1">'ŽSG Ekipe+POJ'!J49</f>
        <v>9.6</v>
      </c>
      <c r="K47" s="74">
        <f ca="1">+'ŽSG Ekipe+POJ'!K49</f>
        <v>0</v>
      </c>
      <c r="L47" s="170">
        <f t="shared" ref="L47:L90" si="8">+I47+J47-K47</f>
        <v>15.6</v>
      </c>
      <c r="M47" s="247">
        <f ca="1">'ŽSG Ekipe+POJ'!M49</f>
        <v>6</v>
      </c>
      <c r="N47" s="247">
        <f ca="1">'ŽSG Ekipe+POJ'!N49</f>
        <v>9.1999999999999993</v>
      </c>
      <c r="O47" s="74">
        <f ca="1">+'ŽSG Ekipe+POJ'!O49</f>
        <v>0</v>
      </c>
      <c r="P47" s="170">
        <f t="shared" ref="P47:P90" si="9">+M47+N47-O47</f>
        <v>15.2</v>
      </c>
      <c r="Q47" s="247">
        <f ca="1">'ŽSG Ekipe+POJ'!Q49</f>
        <v>6</v>
      </c>
      <c r="R47" s="247">
        <f ca="1">'ŽSG Ekipe+POJ'!R49</f>
        <v>9.6</v>
      </c>
      <c r="S47" s="74">
        <f ca="1">+'ŽSG Ekipe+POJ'!S49</f>
        <v>0</v>
      </c>
      <c r="T47" s="170">
        <f t="shared" ref="T47:T90" si="10">+Q47+R47-S47</f>
        <v>15.6</v>
      </c>
      <c r="U47" s="247">
        <f ca="1">'ŽSG Ekipe+POJ'!U49</f>
        <v>24</v>
      </c>
      <c r="V47" s="247">
        <f ca="1">'ŽSG Ekipe+POJ'!V49</f>
        <v>37.799999999999997</v>
      </c>
      <c r="W47" s="74">
        <f ca="1">+'ŽSG Ekipe+POJ'!W49</f>
        <v>0</v>
      </c>
      <c r="X47" s="170">
        <f t="shared" ref="X47:X90" si="11">+U47+V47-W47</f>
        <v>61.8</v>
      </c>
      <c r="Y47" s="172">
        <v>62</v>
      </c>
      <c r="Z47" s="173">
        <v>62</v>
      </c>
      <c r="AA47" s="174">
        <f t="shared" ref="AA47:AA90" si="12">SUM(X47:Z47)-MIN(X47:Z47)</f>
        <v>124.00000000000001</v>
      </c>
      <c r="AB47" s="72">
        <f>MAX(H47,L47,P47,T47)</f>
        <v>15.6</v>
      </c>
      <c r="AC47" s="24">
        <f>LARGE((H47,L47,P47,T47),2)</f>
        <v>15.6</v>
      </c>
      <c r="AD47" s="24">
        <f>LARGE((H47,L47,P47,T47),3)</f>
        <v>15.4</v>
      </c>
      <c r="AE47" s="24">
        <f>LARGE((H47,L47,P47,T47),4)</f>
        <v>15.2</v>
      </c>
    </row>
    <row r="48" spans="1:31" ht="15.75">
      <c r="A48" s="179">
        <v>2</v>
      </c>
      <c r="B48" s="67" t="str">
        <f ca="1">'ŽSG Ekipe+POJ'!B55</f>
        <v>Brnada Korina</v>
      </c>
      <c r="C48" s="239" t="str">
        <f ca="1">'ŽSG Ekipe+POJ'!C55</f>
        <v>GK Split</v>
      </c>
      <c r="D48" s="67" t="str">
        <f ca="1">'ŽSG Ekipe+POJ'!D55</f>
        <v>2003.</v>
      </c>
      <c r="E48" s="247">
        <f ca="1">'ŽSG Ekipe+POJ'!E55</f>
        <v>6</v>
      </c>
      <c r="F48" s="247">
        <f ca="1">'ŽSG Ekipe+POJ'!F55</f>
        <v>9.6999999999999993</v>
      </c>
      <c r="G48" s="74">
        <f ca="1">+'ŽSG Ekipe+POJ'!G61</f>
        <v>0</v>
      </c>
      <c r="H48" s="170">
        <f t="shared" si="7"/>
        <v>15.7</v>
      </c>
      <c r="I48" s="247">
        <f ca="1">'ŽSG Ekipe+POJ'!I55</f>
        <v>6</v>
      </c>
      <c r="J48" s="247">
        <f ca="1">'ŽSG Ekipe+POJ'!J55</f>
        <v>9</v>
      </c>
      <c r="K48" s="74">
        <f ca="1">+'ŽSG Ekipe+POJ'!K61</f>
        <v>0</v>
      </c>
      <c r="L48" s="170">
        <f t="shared" si="8"/>
        <v>15</v>
      </c>
      <c r="M48" s="247">
        <f ca="1">'ŽSG Ekipe+POJ'!M55</f>
        <v>6</v>
      </c>
      <c r="N48" s="247">
        <f ca="1">'ŽSG Ekipe+POJ'!N55</f>
        <v>9.4</v>
      </c>
      <c r="O48" s="74">
        <f ca="1">+'ŽSG Ekipe+POJ'!O61</f>
        <v>0</v>
      </c>
      <c r="P48" s="170">
        <f t="shared" si="9"/>
        <v>15.4</v>
      </c>
      <c r="Q48" s="247">
        <f ca="1">'ŽSG Ekipe+POJ'!Q55</f>
        <v>6</v>
      </c>
      <c r="R48" s="247">
        <f ca="1">'ŽSG Ekipe+POJ'!R55</f>
        <v>9.65</v>
      </c>
      <c r="S48" s="74">
        <f ca="1">+'ŽSG Ekipe+POJ'!S61</f>
        <v>0</v>
      </c>
      <c r="T48" s="170">
        <f t="shared" si="10"/>
        <v>15.65</v>
      </c>
      <c r="U48" s="247">
        <f ca="1">'ŽSG Ekipe+POJ'!U55</f>
        <v>24</v>
      </c>
      <c r="V48" s="247">
        <f ca="1">'ŽSG Ekipe+POJ'!V55</f>
        <v>37.75</v>
      </c>
      <c r="W48" s="74">
        <f ca="1">+'ŽSG Ekipe+POJ'!W61</f>
        <v>0</v>
      </c>
      <c r="X48" s="170">
        <f t="shared" si="11"/>
        <v>61.75</v>
      </c>
      <c r="Y48" s="166">
        <v>59.1</v>
      </c>
      <c r="Z48" s="167">
        <v>59.95</v>
      </c>
      <c r="AA48" s="168">
        <f t="shared" si="12"/>
        <v>121.70000000000002</v>
      </c>
      <c r="AB48" s="72">
        <f>MAX(H48,L48,P48,T48)</f>
        <v>15.7</v>
      </c>
      <c r="AC48" s="24">
        <f>LARGE((H48,L48,P48,T48),2)</f>
        <v>15.65</v>
      </c>
      <c r="AD48" s="24">
        <f>LARGE((H48,L48,P48,T48),3)</f>
        <v>15.4</v>
      </c>
      <c r="AE48" s="24">
        <f>LARGE((H48,L48,P48,T48),4)</f>
        <v>15</v>
      </c>
    </row>
    <row r="49" spans="1:31" ht="15.75">
      <c r="A49" s="179">
        <v>3</v>
      </c>
      <c r="B49" s="67" t="str">
        <f ca="1">'ŽSG Ekipe+POJ'!B50</f>
        <v>Vrandečić Rozita</v>
      </c>
      <c r="C49" s="239" t="str">
        <f ca="1">'ŽSG Ekipe+POJ'!C50</f>
        <v>GK Marjan</v>
      </c>
      <c r="D49" s="67" t="str">
        <f ca="1">'ŽSG Ekipe+POJ'!D50</f>
        <v>2002.</v>
      </c>
      <c r="E49" s="247">
        <f ca="1">'ŽSG Ekipe+POJ'!E50</f>
        <v>6</v>
      </c>
      <c r="F49" s="247">
        <f ca="1">'ŽSG Ekipe+POJ'!F50</f>
        <v>9.1</v>
      </c>
      <c r="G49" s="74">
        <f ca="1">+'ŽSG Ekipe+POJ'!G62</f>
        <v>0</v>
      </c>
      <c r="H49" s="170">
        <f t="shared" si="7"/>
        <v>15.1</v>
      </c>
      <c r="I49" s="247">
        <f ca="1">'ŽSG Ekipe+POJ'!I50</f>
        <v>6</v>
      </c>
      <c r="J49" s="247">
        <f ca="1">'ŽSG Ekipe+POJ'!J50</f>
        <v>9.5</v>
      </c>
      <c r="K49" s="74">
        <f ca="1">+'ŽSG Ekipe+POJ'!K62</f>
        <v>0</v>
      </c>
      <c r="L49" s="170">
        <f t="shared" si="8"/>
        <v>15.5</v>
      </c>
      <c r="M49" s="247">
        <f ca="1">'ŽSG Ekipe+POJ'!M50</f>
        <v>6</v>
      </c>
      <c r="N49" s="247">
        <f ca="1">'ŽSG Ekipe+POJ'!N50</f>
        <v>9.1999999999999993</v>
      </c>
      <c r="O49" s="74">
        <f ca="1">+'ŽSG Ekipe+POJ'!O62</f>
        <v>0</v>
      </c>
      <c r="P49" s="170">
        <f t="shared" si="9"/>
        <v>15.2</v>
      </c>
      <c r="Q49" s="247">
        <f ca="1">'ŽSG Ekipe+POJ'!Q50</f>
        <v>6</v>
      </c>
      <c r="R49" s="247">
        <f ca="1">'ŽSG Ekipe+POJ'!R50</f>
        <v>9.5500000000000007</v>
      </c>
      <c r="S49" s="74">
        <f ca="1">+'ŽSG Ekipe+POJ'!S62</f>
        <v>0</v>
      </c>
      <c r="T49" s="170">
        <f t="shared" si="10"/>
        <v>15.55</v>
      </c>
      <c r="U49" s="247">
        <f ca="1">'ŽSG Ekipe+POJ'!U50</f>
        <v>24</v>
      </c>
      <c r="V49" s="247">
        <f ca="1">'ŽSG Ekipe+POJ'!V50</f>
        <v>37.35</v>
      </c>
      <c r="W49" s="74">
        <f ca="1">+'ŽSG Ekipe+POJ'!W62</f>
        <v>0</v>
      </c>
      <c r="X49" s="170">
        <f t="shared" si="11"/>
        <v>61.35</v>
      </c>
      <c r="Y49" s="166">
        <v>61.3</v>
      </c>
      <c r="Z49" s="167">
        <v>62</v>
      </c>
      <c r="AA49" s="168">
        <f t="shared" si="12"/>
        <v>123.35000000000001</v>
      </c>
      <c r="AB49" s="72">
        <f t="shared" ref="AB49:AB90" si="13">MAX(H49,L49,P49,T49)</f>
        <v>15.55</v>
      </c>
      <c r="AC49" s="24">
        <f>LARGE((H49,L49,P49,T49),2)</f>
        <v>15.5</v>
      </c>
      <c r="AD49" s="24">
        <f>LARGE((H49,L49,P49,T49),3)</f>
        <v>15.2</v>
      </c>
      <c r="AE49" s="24">
        <f>LARGE((H49,L49,P49,T49),4)</f>
        <v>15.1</v>
      </c>
    </row>
    <row r="50" spans="1:31" ht="15.75">
      <c r="A50" s="179">
        <v>4</v>
      </c>
      <c r="B50" s="67" t="str">
        <f ca="1">'ŽSG Ekipe+POJ'!B66</f>
        <v>Teklić Dina</v>
      </c>
      <c r="C50" s="239" t="str">
        <f ca="1">'ŽSG Ekipe+POJ'!C66</f>
        <v>GK Salto-Solin</v>
      </c>
      <c r="D50" s="67" t="str">
        <f ca="1">'ŽSG Ekipe+POJ'!D66</f>
        <v>2004.</v>
      </c>
      <c r="E50" s="247">
        <f ca="1">'ŽSG Ekipe+POJ'!E66</f>
        <v>6</v>
      </c>
      <c r="F50" s="247">
        <f ca="1">'ŽSG Ekipe+POJ'!F66</f>
        <v>9.1999999999999993</v>
      </c>
      <c r="G50" s="74">
        <f ca="1">+'ŽSG Ekipe+POJ'!G73</f>
        <v>0</v>
      </c>
      <c r="H50" s="170">
        <f t="shared" si="7"/>
        <v>15.2</v>
      </c>
      <c r="I50" s="247">
        <f ca="1">'ŽSG Ekipe+POJ'!I66</f>
        <v>6</v>
      </c>
      <c r="J50" s="247">
        <f ca="1">'ŽSG Ekipe+POJ'!J66</f>
        <v>8.1999999999999993</v>
      </c>
      <c r="K50" s="74">
        <f ca="1">+'ŽSG Ekipe+POJ'!K73</f>
        <v>0</v>
      </c>
      <c r="L50" s="170">
        <f t="shared" si="8"/>
        <v>14.2</v>
      </c>
      <c r="M50" s="247">
        <f ca="1">'ŽSG Ekipe+POJ'!M66</f>
        <v>6</v>
      </c>
      <c r="N50" s="247">
        <f ca="1">'ŽSG Ekipe+POJ'!N66</f>
        <v>9.4</v>
      </c>
      <c r="O50" s="74">
        <f ca="1">+'ŽSG Ekipe+POJ'!O73</f>
        <v>0</v>
      </c>
      <c r="P50" s="170">
        <f t="shared" si="9"/>
        <v>15.4</v>
      </c>
      <c r="Q50" s="247">
        <f ca="1">'ŽSG Ekipe+POJ'!Q66</f>
        <v>6</v>
      </c>
      <c r="R50" s="247">
        <f ca="1">'ŽSG Ekipe+POJ'!R66</f>
        <v>9.4499999999999993</v>
      </c>
      <c r="S50" s="74">
        <f ca="1">+'ŽSG Ekipe+POJ'!S73</f>
        <v>0</v>
      </c>
      <c r="T50" s="170">
        <f t="shared" si="10"/>
        <v>15.45</v>
      </c>
      <c r="U50" s="247">
        <f ca="1">'ŽSG Ekipe+POJ'!U66</f>
        <v>24</v>
      </c>
      <c r="V50" s="247">
        <f ca="1">'ŽSG Ekipe+POJ'!V66</f>
        <v>36.25</v>
      </c>
      <c r="W50" s="74">
        <f ca="1">+'ŽSG Ekipe+POJ'!W73</f>
        <v>0</v>
      </c>
      <c r="X50" s="170">
        <f t="shared" si="11"/>
        <v>60.25</v>
      </c>
      <c r="Y50" s="166">
        <v>58.2</v>
      </c>
      <c r="Z50" s="167">
        <v>59.2</v>
      </c>
      <c r="AA50" s="168">
        <f t="shared" si="12"/>
        <v>119.45</v>
      </c>
      <c r="AB50" s="72">
        <f t="shared" si="13"/>
        <v>15.45</v>
      </c>
      <c r="AC50" s="24">
        <f>LARGE((H50,L50,P50,T50),2)</f>
        <v>15.4</v>
      </c>
      <c r="AD50" s="24">
        <f>LARGE((H50,L50,P50,T50),3)</f>
        <v>15.2</v>
      </c>
      <c r="AE50" s="24">
        <f>LARGE((H50,L50,P50,T50),4)</f>
        <v>14.2</v>
      </c>
    </row>
    <row r="51" spans="1:31" ht="15.75">
      <c r="A51" s="179">
        <v>5</v>
      </c>
      <c r="B51" s="67" t="str">
        <f ca="1">'ŽSG Ekipe+POJ'!B47</f>
        <v>Matešan Lana</v>
      </c>
      <c r="C51" s="239" t="str">
        <f ca="1">'ŽSG Ekipe+POJ'!C47</f>
        <v>GK Marjan</v>
      </c>
      <c r="D51" s="67" t="str">
        <f ca="1">'ŽSG Ekipe+POJ'!D47</f>
        <v>2002.</v>
      </c>
      <c r="E51" s="247">
        <f ca="1">'ŽSG Ekipe+POJ'!E47</f>
        <v>6</v>
      </c>
      <c r="F51" s="247">
        <f ca="1">'ŽSG Ekipe+POJ'!F47</f>
        <v>9.1</v>
      </c>
      <c r="G51" s="74">
        <f ca="1">+'ŽSG Ekipe+POJ'!G52</f>
        <v>0</v>
      </c>
      <c r="H51" s="170">
        <f t="shared" si="7"/>
        <v>15.1</v>
      </c>
      <c r="I51" s="247">
        <f ca="1">'ŽSG Ekipe+POJ'!I47</f>
        <v>6</v>
      </c>
      <c r="J51" s="247">
        <f ca="1">'ŽSG Ekipe+POJ'!J47</f>
        <v>8.6999999999999993</v>
      </c>
      <c r="K51" s="74">
        <f ca="1">+'ŽSG Ekipe+POJ'!K52</f>
        <v>0</v>
      </c>
      <c r="L51" s="170">
        <f t="shared" si="8"/>
        <v>14.7</v>
      </c>
      <c r="M51" s="247">
        <f ca="1">'ŽSG Ekipe+POJ'!M47</f>
        <v>6</v>
      </c>
      <c r="N51" s="247">
        <f ca="1">'ŽSG Ekipe+POJ'!N47</f>
        <v>8.9</v>
      </c>
      <c r="O51" s="74">
        <f ca="1">+'ŽSG Ekipe+POJ'!O52</f>
        <v>0</v>
      </c>
      <c r="P51" s="170">
        <f t="shared" si="9"/>
        <v>14.9</v>
      </c>
      <c r="Q51" s="247">
        <f ca="1">'ŽSG Ekipe+POJ'!Q47</f>
        <v>6</v>
      </c>
      <c r="R51" s="247">
        <f ca="1">'ŽSG Ekipe+POJ'!R47</f>
        <v>9.4</v>
      </c>
      <c r="S51" s="74">
        <f ca="1">+'ŽSG Ekipe+POJ'!S52</f>
        <v>0</v>
      </c>
      <c r="T51" s="170">
        <f t="shared" si="10"/>
        <v>15.4</v>
      </c>
      <c r="U51" s="247">
        <f ca="1">'ŽSG Ekipe+POJ'!U47</f>
        <v>24</v>
      </c>
      <c r="V51" s="247">
        <f ca="1">'ŽSG Ekipe+POJ'!V47</f>
        <v>36.099999999999994</v>
      </c>
      <c r="W51" s="74">
        <f ca="1">+'ŽSG Ekipe+POJ'!W52</f>
        <v>0</v>
      </c>
      <c r="X51" s="170">
        <f t="shared" si="11"/>
        <v>60.099999999999994</v>
      </c>
      <c r="Y51" s="166">
        <v>60</v>
      </c>
      <c r="Z51" s="167">
        <v>59.5</v>
      </c>
      <c r="AA51" s="168">
        <f t="shared" si="12"/>
        <v>120.1</v>
      </c>
      <c r="AB51" s="72">
        <f t="shared" si="13"/>
        <v>15.4</v>
      </c>
      <c r="AC51" s="24">
        <f>LARGE((H51,L51,P51,T51),2)</f>
        <v>15.1</v>
      </c>
      <c r="AD51" s="24">
        <f>LARGE((H51,L51,P51,T51),3)</f>
        <v>14.9</v>
      </c>
      <c r="AE51" s="24">
        <f>LARGE((H51,L51,P51,T51),4)</f>
        <v>14.7</v>
      </c>
    </row>
    <row r="52" spans="1:31" ht="15.75">
      <c r="A52" s="179">
        <v>6</v>
      </c>
      <c r="B52" s="67" t="str">
        <f ca="1">'ŽSG Ekipe+POJ'!B51</f>
        <v>Hrga Tina</v>
      </c>
      <c r="C52" s="239" t="str">
        <f ca="1">'ŽSG Ekipe+POJ'!C51</f>
        <v>GK Marjan</v>
      </c>
      <c r="D52" s="67" t="str">
        <f ca="1">'ŽSG Ekipe+POJ'!D51</f>
        <v>2003.</v>
      </c>
      <c r="E52" s="247">
        <f ca="1">'ŽSG Ekipe+POJ'!E51</f>
        <v>6</v>
      </c>
      <c r="F52" s="247">
        <f ca="1">'ŽSG Ekipe+POJ'!F51</f>
        <v>9</v>
      </c>
      <c r="G52" s="74">
        <f ca="1">+'ŽSG Ekipe+POJ'!G68</f>
        <v>0</v>
      </c>
      <c r="H52" s="170">
        <f t="shared" si="7"/>
        <v>15</v>
      </c>
      <c r="I52" s="247">
        <f ca="1">'ŽSG Ekipe+POJ'!I51</f>
        <v>6</v>
      </c>
      <c r="J52" s="247">
        <f ca="1">'ŽSG Ekipe+POJ'!J51</f>
        <v>9.6</v>
      </c>
      <c r="K52" s="74">
        <f ca="1">+'ŽSG Ekipe+POJ'!K68</f>
        <v>0</v>
      </c>
      <c r="L52" s="170">
        <f t="shared" si="8"/>
        <v>15.6</v>
      </c>
      <c r="M52" s="247">
        <f ca="1">'ŽSG Ekipe+POJ'!M51</f>
        <v>6</v>
      </c>
      <c r="N52" s="247">
        <f ca="1">'ŽSG Ekipe+POJ'!N51</f>
        <v>9.4</v>
      </c>
      <c r="O52" s="74">
        <f ca="1">+'ŽSG Ekipe+POJ'!O68</f>
        <v>0</v>
      </c>
      <c r="P52" s="170">
        <f t="shared" si="9"/>
        <v>15.4</v>
      </c>
      <c r="Q52" s="247">
        <f ca="1">'ŽSG Ekipe+POJ'!Q51</f>
        <v>4.5</v>
      </c>
      <c r="R52" s="247">
        <f ca="1">'ŽSG Ekipe+POJ'!R51</f>
        <v>9.6</v>
      </c>
      <c r="S52" s="74">
        <f ca="1">+'ŽSG Ekipe+POJ'!S68</f>
        <v>0</v>
      </c>
      <c r="T52" s="170">
        <f t="shared" si="10"/>
        <v>14.1</v>
      </c>
      <c r="U52" s="247">
        <f ca="1">'ŽSG Ekipe+POJ'!U51</f>
        <v>22.5</v>
      </c>
      <c r="V52" s="247">
        <f ca="1">'ŽSG Ekipe+POJ'!V51</f>
        <v>37.6</v>
      </c>
      <c r="W52" s="74">
        <f ca="1">+'ŽSG Ekipe+POJ'!W68</f>
        <v>0</v>
      </c>
      <c r="X52" s="170">
        <f t="shared" si="11"/>
        <v>60.1</v>
      </c>
      <c r="Y52" s="166">
        <v>57</v>
      </c>
      <c r="Z52" s="167">
        <v>60.05</v>
      </c>
      <c r="AA52" s="168">
        <f t="shared" si="12"/>
        <v>120.14999999999998</v>
      </c>
      <c r="AB52" s="72">
        <f t="shared" si="13"/>
        <v>15.6</v>
      </c>
      <c r="AC52" s="24">
        <f>LARGE((H52,L52,P52,T52),2)</f>
        <v>15.4</v>
      </c>
      <c r="AD52" s="24">
        <f>LARGE((H52,L52,P52,T52),3)</f>
        <v>15</v>
      </c>
      <c r="AE52" s="24">
        <f>LARGE((H52,L52,P52,T52),4)</f>
        <v>14.1</v>
      </c>
    </row>
    <row r="53" spans="1:31" ht="15.75">
      <c r="A53" s="179">
        <v>7</v>
      </c>
      <c r="B53" s="67" t="str">
        <f ca="1">'ŽSG Ekipe+POJ'!B190</f>
        <v>Grgić Majda</v>
      </c>
      <c r="C53" s="239" t="str">
        <f ca="1">'ŽSG Ekipe+POJ'!C190</f>
        <v>GK Marjan</v>
      </c>
      <c r="D53" s="67" t="str">
        <f ca="1">'ŽSG Ekipe+POJ'!D190</f>
        <v>2003.</v>
      </c>
      <c r="E53" s="247">
        <f ca="1">'ŽSG Ekipe+POJ'!E190</f>
        <v>6</v>
      </c>
      <c r="F53" s="247">
        <f ca="1">'ŽSG Ekipe+POJ'!F190</f>
        <v>9.1999999999999993</v>
      </c>
      <c r="G53" s="74">
        <f ca="1">+'ŽSG Ekipe+POJ'!G54</f>
        <v>0</v>
      </c>
      <c r="H53" s="170">
        <f t="shared" si="7"/>
        <v>15.2</v>
      </c>
      <c r="I53" s="247">
        <f ca="1">'ŽSG Ekipe+POJ'!I190</f>
        <v>6</v>
      </c>
      <c r="J53" s="247">
        <f ca="1">'ŽSG Ekipe+POJ'!J190</f>
        <v>8.5</v>
      </c>
      <c r="K53" s="74">
        <f ca="1">+'ŽSG Ekipe+POJ'!K54</f>
        <v>0</v>
      </c>
      <c r="L53" s="170">
        <f t="shared" si="8"/>
        <v>14.5</v>
      </c>
      <c r="M53" s="247">
        <f ca="1">'ŽSG Ekipe+POJ'!M190</f>
        <v>6</v>
      </c>
      <c r="N53" s="247">
        <f ca="1">'ŽSG Ekipe+POJ'!N190</f>
        <v>9.1</v>
      </c>
      <c r="O53" s="74">
        <f ca="1">+'ŽSG Ekipe+POJ'!O54</f>
        <v>0</v>
      </c>
      <c r="P53" s="170">
        <f t="shared" si="9"/>
        <v>15.1</v>
      </c>
      <c r="Q53" s="247">
        <f ca="1">'ŽSG Ekipe+POJ'!Q190</f>
        <v>6</v>
      </c>
      <c r="R53" s="247">
        <f ca="1">'ŽSG Ekipe+POJ'!R190</f>
        <v>9.25</v>
      </c>
      <c r="S53" s="74">
        <f ca="1">+'ŽSG Ekipe+POJ'!S54</f>
        <v>0</v>
      </c>
      <c r="T53" s="170">
        <f t="shared" si="10"/>
        <v>15.25</v>
      </c>
      <c r="U53" s="247">
        <f ca="1">'ŽSG Ekipe+POJ'!U190</f>
        <v>24</v>
      </c>
      <c r="V53" s="247">
        <f ca="1">'ŽSG Ekipe+POJ'!V190</f>
        <v>36.049999999999997</v>
      </c>
      <c r="W53" s="74">
        <f ca="1">+'ŽSG Ekipe+POJ'!W54</f>
        <v>0</v>
      </c>
      <c r="X53" s="170">
        <f t="shared" si="11"/>
        <v>60.05</v>
      </c>
      <c r="Y53" s="166">
        <v>59.4</v>
      </c>
      <c r="Z53" s="167">
        <v>59</v>
      </c>
      <c r="AA53" s="168">
        <f t="shared" si="12"/>
        <v>119.44999999999999</v>
      </c>
      <c r="AB53" s="72">
        <f t="shared" si="13"/>
        <v>15.25</v>
      </c>
      <c r="AC53" s="24">
        <f>LARGE((H53,L53,P53,T53),2)</f>
        <v>15.2</v>
      </c>
      <c r="AD53" s="24">
        <f>LARGE((H53,L53,P53,T53),3)</f>
        <v>15.1</v>
      </c>
      <c r="AE53" s="24">
        <f>LARGE((H53,L53,P53,T53),4)</f>
        <v>14.5</v>
      </c>
    </row>
    <row r="54" spans="1:31" ht="15.75">
      <c r="A54" s="179">
        <v>8</v>
      </c>
      <c r="B54" s="67" t="str">
        <f ca="1">'ŽSG Ekipe+POJ'!B62</f>
        <v>Pivac Ela</v>
      </c>
      <c r="C54" s="239" t="str">
        <f ca="1">'ŽSG Ekipe+POJ'!C62</f>
        <v>GK Salto-Solin</v>
      </c>
      <c r="D54" s="67" t="str">
        <f ca="1">'ŽSG Ekipe+POJ'!D62</f>
        <v>2002.</v>
      </c>
      <c r="E54" s="247">
        <f ca="1">'ŽSG Ekipe+POJ'!E62</f>
        <v>6</v>
      </c>
      <c r="F54" s="247">
        <f ca="1">'ŽSG Ekipe+POJ'!F62</f>
        <v>9.5</v>
      </c>
      <c r="G54" s="225">
        <f ca="1">'ŽSG Ekipe+POJ'!G195</f>
        <v>0</v>
      </c>
      <c r="H54" s="170">
        <f t="shared" si="7"/>
        <v>15.5</v>
      </c>
      <c r="I54" s="247">
        <f ca="1">'ŽSG Ekipe+POJ'!I62</f>
        <v>6</v>
      </c>
      <c r="J54" s="247">
        <f ca="1">'ŽSG Ekipe+POJ'!J62</f>
        <v>7.7</v>
      </c>
      <c r="K54" s="225">
        <f ca="1">'ŽSG Ekipe+POJ'!K195</f>
        <v>0</v>
      </c>
      <c r="L54" s="170">
        <f t="shared" si="8"/>
        <v>13.7</v>
      </c>
      <c r="M54" s="247">
        <f ca="1">'ŽSG Ekipe+POJ'!M62</f>
        <v>6</v>
      </c>
      <c r="N54" s="247">
        <f ca="1">'ŽSG Ekipe+POJ'!N62</f>
        <v>9.1999999999999993</v>
      </c>
      <c r="O54" s="225">
        <f ca="1">'ŽSG Ekipe+POJ'!O195</f>
        <v>0</v>
      </c>
      <c r="P54" s="170">
        <f t="shared" si="9"/>
        <v>15.2</v>
      </c>
      <c r="Q54" s="247">
        <f ca="1">'ŽSG Ekipe+POJ'!Q62</f>
        <v>6</v>
      </c>
      <c r="R54" s="247">
        <f ca="1">'ŽSG Ekipe+POJ'!R62</f>
        <v>9.4499999999999993</v>
      </c>
      <c r="S54" s="225">
        <f ca="1">'ŽSG Ekipe+POJ'!S195</f>
        <v>0</v>
      </c>
      <c r="T54" s="170">
        <f t="shared" si="10"/>
        <v>15.45</v>
      </c>
      <c r="U54" s="247">
        <f ca="1">'ŽSG Ekipe+POJ'!U62</f>
        <v>24</v>
      </c>
      <c r="V54" s="247">
        <f ca="1">'ŽSG Ekipe+POJ'!V62</f>
        <v>35.849999999999994</v>
      </c>
      <c r="W54" s="225">
        <f ca="1">'ŽSG Ekipe+POJ'!W195</f>
        <v>0</v>
      </c>
      <c r="X54" s="170">
        <f t="shared" si="11"/>
        <v>59.849999999999994</v>
      </c>
      <c r="Y54" s="166">
        <v>60.15</v>
      </c>
      <c r="Z54" s="167">
        <v>58.95</v>
      </c>
      <c r="AA54" s="168">
        <f t="shared" si="12"/>
        <v>119.99999999999999</v>
      </c>
      <c r="AB54" s="72">
        <f t="shared" si="13"/>
        <v>15.5</v>
      </c>
      <c r="AC54" s="24">
        <f>LARGE((H54,L54,P54,T54),2)</f>
        <v>15.45</v>
      </c>
      <c r="AD54" s="24">
        <f>LARGE((H54,L54,P54,T54),3)</f>
        <v>15.2</v>
      </c>
      <c r="AE54" s="24">
        <f>LARGE((H54,L54,P54,T54),4)</f>
        <v>13.7</v>
      </c>
    </row>
    <row r="55" spans="1:31" ht="15.75">
      <c r="A55" s="179">
        <v>9</v>
      </c>
      <c r="B55" s="67" t="str">
        <f ca="1">'ŽSG Ekipe+POJ'!B58</f>
        <v>Ramić Anja</v>
      </c>
      <c r="C55" s="239" t="str">
        <f ca="1">'ŽSG Ekipe+POJ'!C58</f>
        <v>GK Split</v>
      </c>
      <c r="D55" s="67" t="str">
        <f ca="1">'ŽSG Ekipe+POJ'!D58</f>
        <v>2003.</v>
      </c>
      <c r="E55" s="247">
        <f ca="1">'ŽSG Ekipe+POJ'!E58</f>
        <v>6</v>
      </c>
      <c r="F55" s="247">
        <f ca="1">'ŽSG Ekipe+POJ'!F58</f>
        <v>9.8000000000000007</v>
      </c>
      <c r="G55" s="74">
        <f ca="1">+'ŽSG Ekipe+POJ'!G63</f>
        <v>0</v>
      </c>
      <c r="H55" s="170">
        <f t="shared" si="7"/>
        <v>15.8</v>
      </c>
      <c r="I55" s="247">
        <f ca="1">'ŽSG Ekipe+POJ'!I58</f>
        <v>6</v>
      </c>
      <c r="J55" s="247">
        <f ca="1">'ŽSG Ekipe+POJ'!J58</f>
        <v>8.6</v>
      </c>
      <c r="K55" s="74">
        <f ca="1">+'ŽSG Ekipe+POJ'!K63</f>
        <v>0</v>
      </c>
      <c r="L55" s="170">
        <f t="shared" si="8"/>
        <v>14.6</v>
      </c>
      <c r="M55" s="247">
        <f ca="1">'ŽSG Ekipe+POJ'!M58</f>
        <v>6</v>
      </c>
      <c r="N55" s="247">
        <f ca="1">'ŽSG Ekipe+POJ'!N58</f>
        <v>8</v>
      </c>
      <c r="O55" s="74">
        <f ca="1">+'ŽSG Ekipe+POJ'!O63</f>
        <v>0</v>
      </c>
      <c r="P55" s="170">
        <f t="shared" si="9"/>
        <v>14</v>
      </c>
      <c r="Q55" s="247">
        <f ca="1">'ŽSG Ekipe+POJ'!Q58</f>
        <v>6</v>
      </c>
      <c r="R55" s="247">
        <f ca="1">'ŽSG Ekipe+POJ'!R58</f>
        <v>8.9</v>
      </c>
      <c r="S55" s="74">
        <f ca="1">+'ŽSG Ekipe+POJ'!S63</f>
        <v>0</v>
      </c>
      <c r="T55" s="170">
        <f t="shared" si="10"/>
        <v>14.9</v>
      </c>
      <c r="U55" s="247">
        <f ca="1">'ŽSG Ekipe+POJ'!U58</f>
        <v>24</v>
      </c>
      <c r="V55" s="247">
        <f ca="1">'ŽSG Ekipe+POJ'!V58</f>
        <v>35.299999999999997</v>
      </c>
      <c r="W55" s="74">
        <f ca="1">+'ŽSG Ekipe+POJ'!W63</f>
        <v>0</v>
      </c>
      <c r="X55" s="170">
        <f t="shared" si="11"/>
        <v>59.3</v>
      </c>
      <c r="Y55" s="166">
        <v>58.3</v>
      </c>
      <c r="Z55" s="167">
        <v>58.7</v>
      </c>
      <c r="AA55" s="168">
        <f t="shared" si="12"/>
        <v>118.00000000000001</v>
      </c>
      <c r="AB55" s="72">
        <f t="shared" si="13"/>
        <v>15.8</v>
      </c>
      <c r="AC55" s="24">
        <f>LARGE((H55,L55,P55,T55),2)</f>
        <v>14.9</v>
      </c>
      <c r="AD55" s="24">
        <f>LARGE((H55,L55,P55,T55),3)</f>
        <v>14.6</v>
      </c>
      <c r="AE55" s="24">
        <f>LARGE((H55,L55,P55,T55),4)</f>
        <v>14</v>
      </c>
    </row>
    <row r="56" spans="1:31" ht="15.75">
      <c r="A56" s="179">
        <v>10</v>
      </c>
      <c r="B56" s="67" t="str">
        <f ca="1">'ŽSG Ekipe+POJ'!B52</f>
        <v>Juretić Gabriela</v>
      </c>
      <c r="C56" s="239" t="str">
        <f ca="1">'ŽSG Ekipe+POJ'!C52</f>
        <v>GK Marjan</v>
      </c>
      <c r="D56" s="67" t="str">
        <f ca="1">'ŽSG Ekipe+POJ'!D52</f>
        <v>2001.</v>
      </c>
      <c r="E56" s="247">
        <f ca="1">'ŽSG Ekipe+POJ'!E52</f>
        <v>6</v>
      </c>
      <c r="F56" s="247">
        <f ca="1">'ŽSG Ekipe+POJ'!F52</f>
        <v>8.8000000000000007</v>
      </c>
      <c r="G56" s="74">
        <f ca="1">+'ŽSG Ekipe+POJ'!G48</f>
        <v>0</v>
      </c>
      <c r="H56" s="170">
        <f t="shared" si="7"/>
        <v>14.8</v>
      </c>
      <c r="I56" s="247">
        <f ca="1">'ŽSG Ekipe+POJ'!I52</f>
        <v>6</v>
      </c>
      <c r="J56" s="247">
        <f ca="1">'ŽSG Ekipe+POJ'!J52</f>
        <v>9</v>
      </c>
      <c r="K56" s="74">
        <f ca="1">+'ŽSG Ekipe+POJ'!K48</f>
        <v>0</v>
      </c>
      <c r="L56" s="170">
        <f t="shared" si="8"/>
        <v>15</v>
      </c>
      <c r="M56" s="247">
        <f ca="1">'ŽSG Ekipe+POJ'!M52</f>
        <v>6</v>
      </c>
      <c r="N56" s="247">
        <f ca="1">'ŽSG Ekipe+POJ'!N52</f>
        <v>8.3000000000000007</v>
      </c>
      <c r="O56" s="74">
        <f ca="1">+'ŽSG Ekipe+POJ'!O48</f>
        <v>0</v>
      </c>
      <c r="P56" s="170">
        <f t="shared" si="9"/>
        <v>14.3</v>
      </c>
      <c r="Q56" s="247">
        <f ca="1">'ŽSG Ekipe+POJ'!Q52</f>
        <v>6</v>
      </c>
      <c r="R56" s="247">
        <f ca="1">'ŽSG Ekipe+POJ'!R52</f>
        <v>9.1</v>
      </c>
      <c r="S56" s="74">
        <f ca="1">+'ŽSG Ekipe+POJ'!S48</f>
        <v>0</v>
      </c>
      <c r="T56" s="170">
        <f t="shared" si="10"/>
        <v>15.1</v>
      </c>
      <c r="U56" s="247">
        <f ca="1">'ŽSG Ekipe+POJ'!U52</f>
        <v>24</v>
      </c>
      <c r="V56" s="247">
        <f ca="1">'ŽSG Ekipe+POJ'!V52</f>
        <v>35.200000000000003</v>
      </c>
      <c r="W56" s="74">
        <f ca="1">+'ŽSG Ekipe+POJ'!W48</f>
        <v>0</v>
      </c>
      <c r="X56" s="170">
        <f t="shared" si="11"/>
        <v>59.2</v>
      </c>
      <c r="Y56" s="166">
        <v>60.7</v>
      </c>
      <c r="Z56" s="167">
        <v>61.5</v>
      </c>
      <c r="AA56" s="168">
        <f t="shared" si="12"/>
        <v>122.2</v>
      </c>
      <c r="AB56" s="72">
        <f t="shared" si="13"/>
        <v>15.1</v>
      </c>
      <c r="AC56" s="24">
        <f>LARGE((H56,L56,P56,T56),2)</f>
        <v>15</v>
      </c>
      <c r="AD56" s="24">
        <f>LARGE((H56,L56,P56,T56),3)</f>
        <v>14.8</v>
      </c>
      <c r="AE56" s="24">
        <f>LARGE((H56,L56,P56,T56),4)</f>
        <v>14.3</v>
      </c>
    </row>
    <row r="57" spans="1:31" ht="15.75">
      <c r="A57" s="179">
        <v>11</v>
      </c>
      <c r="B57" s="67" t="str">
        <f ca="1">'ŽSG Ekipe+POJ'!B57</f>
        <v>Perković Tonina</v>
      </c>
      <c r="C57" s="239" t="str">
        <f ca="1">'ŽSG Ekipe+POJ'!C57</f>
        <v>GK Split</v>
      </c>
      <c r="D57" s="67" t="str">
        <f ca="1">'ŽSG Ekipe+POJ'!D57</f>
        <v>2001.</v>
      </c>
      <c r="E57" s="247">
        <f ca="1">'ŽSG Ekipe+POJ'!E57</f>
        <v>6</v>
      </c>
      <c r="F57" s="247">
        <f ca="1">'ŽSG Ekipe+POJ'!F57</f>
        <v>9.3000000000000007</v>
      </c>
      <c r="G57" s="74">
        <f ca="1">+'ŽSG Ekipe+POJ'!G59</f>
        <v>0</v>
      </c>
      <c r="H57" s="170">
        <f t="shared" si="7"/>
        <v>15.3</v>
      </c>
      <c r="I57" s="247">
        <f ca="1">'ŽSG Ekipe+POJ'!I57</f>
        <v>6</v>
      </c>
      <c r="J57" s="247">
        <f ca="1">'ŽSG Ekipe+POJ'!J57</f>
        <v>7.8</v>
      </c>
      <c r="K57" s="74">
        <f ca="1">+'ŽSG Ekipe+POJ'!K59</f>
        <v>0</v>
      </c>
      <c r="L57" s="170">
        <f t="shared" si="8"/>
        <v>13.8</v>
      </c>
      <c r="M57" s="247">
        <f ca="1">'ŽSG Ekipe+POJ'!M57</f>
        <v>6</v>
      </c>
      <c r="N57" s="247">
        <f ca="1">'ŽSG Ekipe+POJ'!N57</f>
        <v>8.6999999999999993</v>
      </c>
      <c r="O57" s="74">
        <f ca="1">+'ŽSG Ekipe+POJ'!O59</f>
        <v>0</v>
      </c>
      <c r="P57" s="170">
        <f t="shared" si="9"/>
        <v>14.7</v>
      </c>
      <c r="Q57" s="247">
        <f ca="1">'ŽSG Ekipe+POJ'!Q57</f>
        <v>6</v>
      </c>
      <c r="R57" s="247">
        <f ca="1">'ŽSG Ekipe+POJ'!R57</f>
        <v>9.0500000000000007</v>
      </c>
      <c r="S57" s="74">
        <f ca="1">+'ŽSG Ekipe+POJ'!S59</f>
        <v>0</v>
      </c>
      <c r="T57" s="170">
        <f t="shared" si="10"/>
        <v>15.05</v>
      </c>
      <c r="U57" s="247">
        <f ca="1">'ŽSG Ekipe+POJ'!U57</f>
        <v>24</v>
      </c>
      <c r="V57" s="247">
        <f ca="1">'ŽSG Ekipe+POJ'!V57</f>
        <v>34.85</v>
      </c>
      <c r="W57" s="74">
        <f ca="1">+'ŽSG Ekipe+POJ'!W59</f>
        <v>0</v>
      </c>
      <c r="X57" s="170">
        <f t="shared" si="11"/>
        <v>58.85</v>
      </c>
      <c r="Y57" s="166">
        <v>59.9</v>
      </c>
      <c r="Z57" s="167">
        <v>58.6</v>
      </c>
      <c r="AA57" s="168">
        <f t="shared" si="12"/>
        <v>118.75</v>
      </c>
      <c r="AB57" s="72">
        <f t="shared" si="13"/>
        <v>15.3</v>
      </c>
      <c r="AC57" s="24">
        <f>LARGE((H57,L57,P57,T57),2)</f>
        <v>15.05</v>
      </c>
      <c r="AD57" s="24">
        <f>LARGE((H57,L57,P57,T57),3)</f>
        <v>14.7</v>
      </c>
      <c r="AE57" s="24">
        <f>LARGE((H57,L57,P57,T57),4)</f>
        <v>13.8</v>
      </c>
    </row>
    <row r="58" spans="1:31" ht="15.75">
      <c r="A58" s="179">
        <v>12</v>
      </c>
      <c r="B58" s="67" t="str">
        <f ca="1">'ŽSG Ekipe+POJ'!B65</f>
        <v>Vrkić Sara</v>
      </c>
      <c r="C58" s="239" t="str">
        <f ca="1">'ŽSG Ekipe+POJ'!C65</f>
        <v>GK Salto-Solin</v>
      </c>
      <c r="D58" s="67" t="str">
        <f ca="1">'ŽSG Ekipe+POJ'!D65</f>
        <v>2002.</v>
      </c>
      <c r="E58" s="247">
        <f ca="1">'ŽSG Ekipe+POJ'!E65</f>
        <v>6</v>
      </c>
      <c r="F58" s="247">
        <f ca="1">'ŽSG Ekipe+POJ'!F65</f>
        <v>8.6</v>
      </c>
      <c r="G58" s="74">
        <f ca="1">+'ŽSG Ekipe+POJ'!G65</f>
        <v>0</v>
      </c>
      <c r="H58" s="170">
        <f t="shared" si="7"/>
        <v>14.6</v>
      </c>
      <c r="I58" s="247">
        <f ca="1">'ŽSG Ekipe+POJ'!I65</f>
        <v>6</v>
      </c>
      <c r="J58" s="247">
        <f ca="1">'ŽSG Ekipe+POJ'!J65</f>
        <v>8.1</v>
      </c>
      <c r="K58" s="74">
        <f ca="1">+'ŽSG Ekipe+POJ'!K65</f>
        <v>0</v>
      </c>
      <c r="L58" s="170">
        <f t="shared" si="8"/>
        <v>14.1</v>
      </c>
      <c r="M58" s="247">
        <f ca="1">'ŽSG Ekipe+POJ'!M65</f>
        <v>6</v>
      </c>
      <c r="N58" s="247">
        <f ca="1">'ŽSG Ekipe+POJ'!N65</f>
        <v>8.6999999999999993</v>
      </c>
      <c r="O58" s="74">
        <f ca="1">+'ŽSG Ekipe+POJ'!O65</f>
        <v>0</v>
      </c>
      <c r="P58" s="170">
        <f t="shared" si="9"/>
        <v>14.7</v>
      </c>
      <c r="Q58" s="247">
        <f ca="1">'ŽSG Ekipe+POJ'!Q65</f>
        <v>6</v>
      </c>
      <c r="R58" s="247">
        <f ca="1">'ŽSG Ekipe+POJ'!R65</f>
        <v>9.4</v>
      </c>
      <c r="S58" s="74">
        <f ca="1">+'ŽSG Ekipe+POJ'!S65</f>
        <v>0</v>
      </c>
      <c r="T58" s="170">
        <f t="shared" si="10"/>
        <v>15.4</v>
      </c>
      <c r="U58" s="247">
        <f ca="1">'ŽSG Ekipe+POJ'!U65</f>
        <v>24</v>
      </c>
      <c r="V58" s="247">
        <f ca="1">'ŽSG Ekipe+POJ'!V65</f>
        <v>34.799999999999997</v>
      </c>
      <c r="W58" s="74">
        <f ca="1">+'ŽSG Ekipe+POJ'!W65</f>
        <v>0</v>
      </c>
      <c r="X58" s="170">
        <f t="shared" si="11"/>
        <v>58.8</v>
      </c>
      <c r="Y58" s="166">
        <v>58.45</v>
      </c>
      <c r="Z58" s="167">
        <v>59.1</v>
      </c>
      <c r="AA58" s="168">
        <f t="shared" si="12"/>
        <v>117.89999999999999</v>
      </c>
      <c r="AB58" s="72">
        <f t="shared" si="13"/>
        <v>15.4</v>
      </c>
      <c r="AC58" s="24">
        <f>LARGE((H58,L58,P58,T58),2)</f>
        <v>14.7</v>
      </c>
      <c r="AD58" s="24">
        <f>LARGE((H58,L58,P58,T58),3)</f>
        <v>14.6</v>
      </c>
      <c r="AE58" s="24">
        <f>LARGE((H58,L58,P58,T58),4)</f>
        <v>14.1</v>
      </c>
    </row>
    <row r="59" spans="1:31" ht="15.75">
      <c r="A59" s="179">
        <v>13</v>
      </c>
      <c r="B59" s="67" t="str">
        <f ca="1">'ŽSG Ekipe+POJ'!B59</f>
        <v>Jurišić Ana Marija</v>
      </c>
      <c r="C59" s="239" t="str">
        <f ca="1">'ŽSG Ekipe+POJ'!C59</f>
        <v>GK Split</v>
      </c>
      <c r="D59" s="67" t="str">
        <f ca="1">'ŽSG Ekipe+POJ'!D59</f>
        <v>2001.</v>
      </c>
      <c r="E59" s="247">
        <f ca="1">'ŽSG Ekipe+POJ'!E59</f>
        <v>6</v>
      </c>
      <c r="F59" s="247">
        <f ca="1">'ŽSG Ekipe+POJ'!F59</f>
        <v>9.1</v>
      </c>
      <c r="G59" s="74">
        <f ca="1">+'ŽSG Ekipe+POJ'!G190</f>
        <v>0</v>
      </c>
      <c r="H59" s="170">
        <f t="shared" si="7"/>
        <v>15.1</v>
      </c>
      <c r="I59" s="247">
        <f ca="1">'ŽSG Ekipe+POJ'!I59</f>
        <v>6</v>
      </c>
      <c r="J59" s="247">
        <f ca="1">'ŽSG Ekipe+POJ'!J59</f>
        <v>9.1</v>
      </c>
      <c r="K59" s="74">
        <f ca="1">+'ŽSG Ekipe+POJ'!K190</f>
        <v>0</v>
      </c>
      <c r="L59" s="170">
        <f t="shared" si="8"/>
        <v>15.1</v>
      </c>
      <c r="M59" s="247">
        <f ca="1">'ŽSG Ekipe+POJ'!M59</f>
        <v>6</v>
      </c>
      <c r="N59" s="247">
        <f ca="1">'ŽSG Ekipe+POJ'!N59</f>
        <v>7.6</v>
      </c>
      <c r="O59" s="74">
        <f ca="1">+'ŽSG Ekipe+POJ'!O190</f>
        <v>0</v>
      </c>
      <c r="P59" s="170">
        <f t="shared" si="9"/>
        <v>13.6</v>
      </c>
      <c r="Q59" s="247">
        <f ca="1">'ŽSG Ekipe+POJ'!Q59</f>
        <v>6</v>
      </c>
      <c r="R59" s="247">
        <f ca="1">'ŽSG Ekipe+POJ'!R59</f>
        <v>8.6</v>
      </c>
      <c r="S59" s="74">
        <f ca="1">+'ŽSG Ekipe+POJ'!S190</f>
        <v>0</v>
      </c>
      <c r="T59" s="170">
        <f t="shared" si="10"/>
        <v>14.6</v>
      </c>
      <c r="U59" s="247">
        <f ca="1">'ŽSG Ekipe+POJ'!U59</f>
        <v>24</v>
      </c>
      <c r="V59" s="247">
        <f ca="1">'ŽSG Ekipe+POJ'!V59</f>
        <v>34.4</v>
      </c>
      <c r="W59" s="74">
        <f ca="1">+'ŽSG Ekipe+POJ'!W190</f>
        <v>0</v>
      </c>
      <c r="X59" s="170">
        <f t="shared" si="11"/>
        <v>58.4</v>
      </c>
      <c r="Y59" s="166">
        <v>0</v>
      </c>
      <c r="Z59" s="167">
        <v>52.1</v>
      </c>
      <c r="AA59" s="168">
        <f t="shared" si="12"/>
        <v>110.5</v>
      </c>
      <c r="AB59" s="72">
        <f t="shared" si="13"/>
        <v>15.1</v>
      </c>
      <c r="AC59" s="24">
        <f>LARGE((H59,L59,P59,T59),2)</f>
        <v>15.1</v>
      </c>
      <c r="AD59" s="24">
        <f>LARGE((H59,L59,P59,T59),3)</f>
        <v>14.6</v>
      </c>
      <c r="AE59" s="24">
        <f>LARGE((H59,L59,P59,T59),4)</f>
        <v>13.6</v>
      </c>
    </row>
    <row r="60" spans="1:31" ht="15.75">
      <c r="A60" s="179">
        <v>14</v>
      </c>
      <c r="B60" s="67" t="str">
        <f ca="1">'ŽSG Ekipe+POJ'!B63</f>
        <v>Škarić Margarita</v>
      </c>
      <c r="C60" s="239" t="str">
        <f ca="1">'ŽSG Ekipe+POJ'!C63</f>
        <v>GK Salto-Solin</v>
      </c>
      <c r="D60" s="67" t="str">
        <f ca="1">'ŽSG Ekipe+POJ'!D63</f>
        <v>2001.</v>
      </c>
      <c r="E60" s="247">
        <f ca="1">'ŽSG Ekipe+POJ'!E63</f>
        <v>6</v>
      </c>
      <c r="F60" s="247">
        <f ca="1">'ŽSG Ekipe+POJ'!F63</f>
        <v>9.1999999999999993</v>
      </c>
      <c r="G60" s="74">
        <f ca="1">+'ŽSG Ekipe+POJ'!G72</f>
        <v>0</v>
      </c>
      <c r="H60" s="170">
        <f t="shared" si="7"/>
        <v>15.2</v>
      </c>
      <c r="I60" s="247">
        <f ca="1">'ŽSG Ekipe+POJ'!I63</f>
        <v>6</v>
      </c>
      <c r="J60" s="247">
        <f ca="1">'ŽSG Ekipe+POJ'!J63</f>
        <v>7.1</v>
      </c>
      <c r="K60" s="74">
        <f ca="1">+'ŽSG Ekipe+POJ'!K72</f>
        <v>0</v>
      </c>
      <c r="L60" s="170">
        <f t="shared" si="8"/>
        <v>13.1</v>
      </c>
      <c r="M60" s="247">
        <f ca="1">'ŽSG Ekipe+POJ'!M63</f>
        <v>6</v>
      </c>
      <c r="N60" s="247">
        <f ca="1">'ŽSG Ekipe+POJ'!N63</f>
        <v>8.5</v>
      </c>
      <c r="O60" s="74">
        <f ca="1">+'ŽSG Ekipe+POJ'!O72</f>
        <v>0</v>
      </c>
      <c r="P60" s="170">
        <f t="shared" si="9"/>
        <v>14.5</v>
      </c>
      <c r="Q60" s="247">
        <f ca="1">'ŽSG Ekipe+POJ'!Q63</f>
        <v>6</v>
      </c>
      <c r="R60" s="247">
        <f ca="1">'ŽSG Ekipe+POJ'!R63</f>
        <v>9.1999999999999993</v>
      </c>
      <c r="S60" s="74">
        <f ca="1">+'ŽSG Ekipe+POJ'!S72</f>
        <v>0</v>
      </c>
      <c r="T60" s="170">
        <f t="shared" si="10"/>
        <v>15.2</v>
      </c>
      <c r="U60" s="247">
        <f ca="1">'ŽSG Ekipe+POJ'!U63</f>
        <v>24</v>
      </c>
      <c r="V60" s="247">
        <f ca="1">'ŽSG Ekipe+POJ'!V63</f>
        <v>34</v>
      </c>
      <c r="W60" s="74">
        <f ca="1">+'ŽSG Ekipe+POJ'!W72</f>
        <v>0</v>
      </c>
      <c r="X60" s="170">
        <f t="shared" si="11"/>
        <v>58</v>
      </c>
      <c r="Y60" s="166">
        <v>55</v>
      </c>
      <c r="Z60" s="167">
        <v>53.5</v>
      </c>
      <c r="AA60" s="168">
        <f t="shared" si="12"/>
        <v>113</v>
      </c>
      <c r="AB60" s="72">
        <f t="shared" si="13"/>
        <v>15.2</v>
      </c>
      <c r="AC60" s="24">
        <f>LARGE((H60,L60,P60,T60),2)</f>
        <v>15.2</v>
      </c>
      <c r="AD60" s="24">
        <f>LARGE((H60,L60,P60,T60),3)</f>
        <v>14.5</v>
      </c>
      <c r="AE60" s="24">
        <f>LARGE((H60,L60,P60,T60),4)</f>
        <v>13.1</v>
      </c>
    </row>
    <row r="61" spans="1:31" ht="15.75">
      <c r="A61" s="179">
        <v>15</v>
      </c>
      <c r="B61" s="67" t="str">
        <f ca="1">'ŽSG Ekipe+POJ'!B48</f>
        <v>Žepek Katarina</v>
      </c>
      <c r="C61" s="239" t="str">
        <f ca="1">'ŽSG Ekipe+POJ'!C48</f>
        <v>GK Marjan</v>
      </c>
      <c r="D61" s="67" t="str">
        <f ca="1">'ŽSG Ekipe+POJ'!D48</f>
        <v>2003.</v>
      </c>
      <c r="E61" s="247">
        <f ca="1">'ŽSG Ekipe+POJ'!E48</f>
        <v>6</v>
      </c>
      <c r="F61" s="247">
        <f ca="1">'ŽSG Ekipe+POJ'!F48</f>
        <v>8.9</v>
      </c>
      <c r="G61" s="74">
        <f ca="1">+'ŽSG Ekipe+POJ'!G57</f>
        <v>0</v>
      </c>
      <c r="H61" s="170">
        <f t="shared" si="7"/>
        <v>14.9</v>
      </c>
      <c r="I61" s="247">
        <f ca="1">'ŽSG Ekipe+POJ'!I48</f>
        <v>6</v>
      </c>
      <c r="J61" s="247">
        <f ca="1">'ŽSG Ekipe+POJ'!J48</f>
        <v>8.9</v>
      </c>
      <c r="K61" s="74">
        <f ca="1">+'ŽSG Ekipe+POJ'!K57</f>
        <v>0</v>
      </c>
      <c r="L61" s="170">
        <f t="shared" si="8"/>
        <v>14.9</v>
      </c>
      <c r="M61" s="247">
        <f ca="1">'ŽSG Ekipe+POJ'!M48</f>
        <v>6</v>
      </c>
      <c r="N61" s="247">
        <f ca="1">'ŽSG Ekipe+POJ'!N48</f>
        <v>7</v>
      </c>
      <c r="O61" s="74">
        <f ca="1">+'ŽSG Ekipe+POJ'!O57</f>
        <v>0</v>
      </c>
      <c r="P61" s="170">
        <f t="shared" si="9"/>
        <v>13</v>
      </c>
      <c r="Q61" s="247">
        <f ca="1">'ŽSG Ekipe+POJ'!Q48</f>
        <v>6</v>
      </c>
      <c r="R61" s="247">
        <f ca="1">'ŽSG Ekipe+POJ'!R48</f>
        <v>8.9</v>
      </c>
      <c r="S61" s="74">
        <f ca="1">+'ŽSG Ekipe+POJ'!S57</f>
        <v>0</v>
      </c>
      <c r="T61" s="170">
        <f t="shared" si="10"/>
        <v>14.9</v>
      </c>
      <c r="U61" s="247">
        <f ca="1">'ŽSG Ekipe+POJ'!U48</f>
        <v>24</v>
      </c>
      <c r="V61" s="247">
        <f ca="1">'ŽSG Ekipe+POJ'!V48</f>
        <v>33.700000000000003</v>
      </c>
      <c r="W61" s="74">
        <f ca="1">+'ŽSG Ekipe+POJ'!W57</f>
        <v>0</v>
      </c>
      <c r="X61" s="170">
        <f t="shared" si="11"/>
        <v>57.7</v>
      </c>
      <c r="Y61" s="166">
        <v>54.9</v>
      </c>
      <c r="Z61" s="167">
        <v>57.6</v>
      </c>
      <c r="AA61" s="168">
        <f t="shared" si="12"/>
        <v>115.29999999999998</v>
      </c>
      <c r="AB61" s="72">
        <f t="shared" si="13"/>
        <v>14.9</v>
      </c>
      <c r="AC61" s="24">
        <f>LARGE((H61,L61,P61,T61),2)</f>
        <v>14.9</v>
      </c>
      <c r="AD61" s="24">
        <f>LARGE((H61,L61,P61,T61),3)</f>
        <v>14.9</v>
      </c>
      <c r="AE61" s="24">
        <f>LARGE((H61,L61,P61,T61),4)</f>
        <v>13</v>
      </c>
    </row>
    <row r="62" spans="1:31" ht="15.75">
      <c r="A62" s="179">
        <v>16</v>
      </c>
      <c r="B62" s="67" t="str">
        <f ca="1">'ŽSG Ekipe+POJ'!B64</f>
        <v>Vrlić Marta</v>
      </c>
      <c r="C62" s="239" t="str">
        <f ca="1">'ŽSG Ekipe+POJ'!C64</f>
        <v>GK Salto-Solin</v>
      </c>
      <c r="D62" s="67" t="str">
        <f ca="1">'ŽSG Ekipe+POJ'!D64</f>
        <v>2003.</v>
      </c>
      <c r="E62" s="247">
        <f ca="1">'ŽSG Ekipe+POJ'!E64</f>
        <v>6</v>
      </c>
      <c r="F62" s="247">
        <f ca="1">'ŽSG Ekipe+POJ'!F64</f>
        <v>8.5</v>
      </c>
      <c r="G62" s="74">
        <f ca="1">+'ŽSG Ekipe+POJ'!G189</f>
        <v>0</v>
      </c>
      <c r="H62" s="170">
        <f t="shared" si="7"/>
        <v>14.5</v>
      </c>
      <c r="I62" s="247">
        <f ca="1">'ŽSG Ekipe+POJ'!I64</f>
        <v>6</v>
      </c>
      <c r="J62" s="247">
        <f ca="1">'ŽSG Ekipe+POJ'!J64</f>
        <v>7</v>
      </c>
      <c r="K62" s="74">
        <f ca="1">+'ŽSG Ekipe+POJ'!K189</f>
        <v>0</v>
      </c>
      <c r="L62" s="170">
        <f t="shared" si="8"/>
        <v>13</v>
      </c>
      <c r="M62" s="247">
        <f ca="1">'ŽSG Ekipe+POJ'!M64</f>
        <v>6</v>
      </c>
      <c r="N62" s="247">
        <f ca="1">'ŽSG Ekipe+POJ'!N64</f>
        <v>8.8000000000000007</v>
      </c>
      <c r="O62" s="74">
        <f ca="1">+'ŽSG Ekipe+POJ'!O189</f>
        <v>0</v>
      </c>
      <c r="P62" s="170">
        <f t="shared" si="9"/>
        <v>14.8</v>
      </c>
      <c r="Q62" s="247">
        <f ca="1">'ŽSG Ekipe+POJ'!Q64</f>
        <v>6</v>
      </c>
      <c r="R62" s="247">
        <f ca="1">'ŽSG Ekipe+POJ'!R64</f>
        <v>8.6</v>
      </c>
      <c r="S62" s="74">
        <f ca="1">+'ŽSG Ekipe+POJ'!S189</f>
        <v>0</v>
      </c>
      <c r="T62" s="170">
        <f t="shared" si="10"/>
        <v>14.6</v>
      </c>
      <c r="U62" s="247">
        <f ca="1">'ŽSG Ekipe+POJ'!U64</f>
        <v>24</v>
      </c>
      <c r="V62" s="247">
        <f ca="1">'ŽSG Ekipe+POJ'!V64</f>
        <v>32.9</v>
      </c>
      <c r="W62" s="74">
        <f ca="1">+'ŽSG Ekipe+POJ'!W189</f>
        <v>0</v>
      </c>
      <c r="X62" s="170">
        <f t="shared" si="11"/>
        <v>56.9</v>
      </c>
      <c r="Y62" s="166">
        <v>0</v>
      </c>
      <c r="Z62" s="167">
        <v>55.3</v>
      </c>
      <c r="AA62" s="168">
        <f t="shared" si="12"/>
        <v>112.19999999999999</v>
      </c>
      <c r="AB62" s="72">
        <f t="shared" si="13"/>
        <v>14.8</v>
      </c>
      <c r="AC62" s="24">
        <f>LARGE((H62,L62,P62,T62),2)</f>
        <v>14.6</v>
      </c>
      <c r="AD62" s="24">
        <f>LARGE((H62,L62,P62,T62),3)</f>
        <v>14.5</v>
      </c>
      <c r="AE62" s="24">
        <f>LARGE((H62,L62,P62,T62),4)</f>
        <v>13</v>
      </c>
    </row>
    <row r="63" spans="1:31" ht="15.75">
      <c r="A63" s="179">
        <v>17</v>
      </c>
      <c r="B63" s="67" t="str">
        <f ca="1">'ŽSG Ekipe+POJ'!B189</f>
        <v>Puljiz Iris</v>
      </c>
      <c r="C63" s="239" t="str">
        <f ca="1">'ŽSG Ekipe+POJ'!C189</f>
        <v>GK Marjan</v>
      </c>
      <c r="D63" s="67" t="str">
        <f ca="1">'ŽSG Ekipe+POJ'!D189</f>
        <v>2004.</v>
      </c>
      <c r="E63" s="247">
        <f ca="1">'ŽSG Ekipe+POJ'!E189</f>
        <v>6</v>
      </c>
      <c r="F63" s="247">
        <f ca="1">'ŽSG Ekipe+POJ'!F189</f>
        <v>9.1</v>
      </c>
      <c r="G63" s="74">
        <f ca="1">+'ŽSG Ekipe+POJ'!G50</f>
        <v>0</v>
      </c>
      <c r="H63" s="170">
        <f t="shared" si="7"/>
        <v>15.1</v>
      </c>
      <c r="I63" s="247">
        <f ca="1">'ŽSG Ekipe+POJ'!I189</f>
        <v>6</v>
      </c>
      <c r="J63" s="247">
        <f ca="1">'ŽSG Ekipe+POJ'!J189</f>
        <v>7.5</v>
      </c>
      <c r="K63" s="74">
        <f ca="1">+'ŽSG Ekipe+POJ'!K50</f>
        <v>0</v>
      </c>
      <c r="L63" s="170">
        <f t="shared" si="8"/>
        <v>13.5</v>
      </c>
      <c r="M63" s="247">
        <f ca="1">'ŽSG Ekipe+POJ'!M189</f>
        <v>6</v>
      </c>
      <c r="N63" s="247">
        <f ca="1">'ŽSG Ekipe+POJ'!N189</f>
        <v>7.9</v>
      </c>
      <c r="O63" s="74">
        <f ca="1">+'ŽSG Ekipe+POJ'!O50</f>
        <v>0</v>
      </c>
      <c r="P63" s="170">
        <f t="shared" si="9"/>
        <v>13.9</v>
      </c>
      <c r="Q63" s="247">
        <f ca="1">'ŽSG Ekipe+POJ'!Q189</f>
        <v>6</v>
      </c>
      <c r="R63" s="247">
        <f ca="1">'ŽSG Ekipe+POJ'!R189</f>
        <v>8.3000000000000007</v>
      </c>
      <c r="S63" s="74">
        <f ca="1">+'ŽSG Ekipe+POJ'!S50</f>
        <v>0</v>
      </c>
      <c r="T63" s="170">
        <f t="shared" si="10"/>
        <v>14.3</v>
      </c>
      <c r="U63" s="247">
        <f ca="1">'ŽSG Ekipe+POJ'!U189</f>
        <v>24</v>
      </c>
      <c r="V63" s="247">
        <f ca="1">'ŽSG Ekipe+POJ'!V189</f>
        <v>32.799999999999997</v>
      </c>
      <c r="W63" s="74">
        <f ca="1">+'ŽSG Ekipe+POJ'!W50</f>
        <v>0</v>
      </c>
      <c r="X63" s="170">
        <f t="shared" si="11"/>
        <v>56.8</v>
      </c>
      <c r="Y63" s="166">
        <v>0</v>
      </c>
      <c r="Z63" s="167">
        <v>0</v>
      </c>
      <c r="AA63" s="168">
        <f t="shared" si="12"/>
        <v>56.8</v>
      </c>
      <c r="AB63" s="72">
        <f t="shared" si="13"/>
        <v>15.1</v>
      </c>
      <c r="AC63" s="24">
        <f>LARGE((H63,L63,P63,T63),2)</f>
        <v>14.3</v>
      </c>
      <c r="AD63" s="24">
        <f>LARGE((H63,L63,P63,T63),3)</f>
        <v>13.9</v>
      </c>
      <c r="AE63" s="24">
        <f>LARGE((H63,L63,P63,T63),4)</f>
        <v>13.5</v>
      </c>
    </row>
    <row r="64" spans="1:31" ht="15.75">
      <c r="A64" s="179">
        <v>18</v>
      </c>
      <c r="B64" s="67" t="str">
        <f ca="1">'ŽSG Ekipe+POJ'!B191</f>
        <v>Rogić Ema</v>
      </c>
      <c r="C64" s="239" t="str">
        <f ca="1">'ŽSG Ekipe+POJ'!C191</f>
        <v>GK Zadar</v>
      </c>
      <c r="D64" s="67" t="str">
        <f ca="1">'ŽSG Ekipe+POJ'!D191</f>
        <v>2002.</v>
      </c>
      <c r="E64" s="247">
        <f ca="1">'ŽSG Ekipe+POJ'!E191</f>
        <v>6</v>
      </c>
      <c r="F64" s="247">
        <f ca="1">'ŽSG Ekipe+POJ'!F191</f>
        <v>7</v>
      </c>
      <c r="G64" s="74">
        <f ca="1">+'ŽSG Ekipe+POJ'!G51</f>
        <v>0</v>
      </c>
      <c r="H64" s="170">
        <f t="shared" si="7"/>
        <v>13</v>
      </c>
      <c r="I64" s="247">
        <f ca="1">'ŽSG Ekipe+POJ'!I191</f>
        <v>6</v>
      </c>
      <c r="J64" s="247">
        <f ca="1">'ŽSG Ekipe+POJ'!J191</f>
        <v>7.8</v>
      </c>
      <c r="K64" s="74">
        <f ca="1">+'ŽSG Ekipe+POJ'!K51</f>
        <v>0</v>
      </c>
      <c r="L64" s="170">
        <f t="shared" si="8"/>
        <v>13.8</v>
      </c>
      <c r="M64" s="247">
        <f ca="1">'ŽSG Ekipe+POJ'!M191</f>
        <v>6</v>
      </c>
      <c r="N64" s="247">
        <f ca="1">'ŽSG Ekipe+POJ'!N191</f>
        <v>9</v>
      </c>
      <c r="O64" s="74">
        <f ca="1">+'ŽSG Ekipe+POJ'!O51</f>
        <v>0</v>
      </c>
      <c r="P64" s="170">
        <f t="shared" si="9"/>
        <v>15</v>
      </c>
      <c r="Q64" s="247">
        <f ca="1">'ŽSG Ekipe+POJ'!Q191</f>
        <v>6</v>
      </c>
      <c r="R64" s="247">
        <f ca="1">'ŽSG Ekipe+POJ'!R191</f>
        <v>8.5</v>
      </c>
      <c r="S64" s="74">
        <f ca="1">+'ŽSG Ekipe+POJ'!S51</f>
        <v>0</v>
      </c>
      <c r="T64" s="170">
        <f t="shared" si="10"/>
        <v>14.5</v>
      </c>
      <c r="U64" s="247">
        <f ca="1">'ŽSG Ekipe+POJ'!U191</f>
        <v>24</v>
      </c>
      <c r="V64" s="247">
        <f ca="1">'ŽSG Ekipe+POJ'!V191</f>
        <v>32.299999999999997</v>
      </c>
      <c r="W64" s="74">
        <f ca="1">+'ŽSG Ekipe+POJ'!W51</f>
        <v>0</v>
      </c>
      <c r="X64" s="170">
        <f t="shared" si="11"/>
        <v>56.3</v>
      </c>
      <c r="Y64" s="166">
        <v>52.8</v>
      </c>
      <c r="Z64" s="167">
        <v>56.9</v>
      </c>
      <c r="AA64" s="168">
        <f t="shared" si="12"/>
        <v>113.2</v>
      </c>
      <c r="AB64" s="72">
        <f t="shared" si="13"/>
        <v>15</v>
      </c>
      <c r="AC64" s="24">
        <f>LARGE((H64,L64,P64,T64),2)</f>
        <v>14.5</v>
      </c>
      <c r="AD64" s="24">
        <f>LARGE((H64,L64,P64,T64),3)</f>
        <v>13.8</v>
      </c>
      <c r="AE64" s="24">
        <f>LARGE((H64,L64,P64,T64),4)</f>
        <v>13</v>
      </c>
    </row>
    <row r="65" spans="1:31" ht="15.75">
      <c r="A65" s="179">
        <v>19</v>
      </c>
      <c r="B65" s="67" t="str">
        <f ca="1">'ŽSG Ekipe+POJ'!B54</f>
        <v>Keran Anđelina</v>
      </c>
      <c r="C65" s="239" t="str">
        <f ca="1">'ŽSG Ekipe+POJ'!C54</f>
        <v>GK Split</v>
      </c>
      <c r="D65" s="67" t="str">
        <f ca="1">'ŽSG Ekipe+POJ'!D54</f>
        <v>2003.</v>
      </c>
      <c r="E65" s="247">
        <f ca="1">'ŽSG Ekipe+POJ'!E54</f>
        <v>6</v>
      </c>
      <c r="F65" s="247">
        <f ca="1">'ŽSG Ekipe+POJ'!F54</f>
        <v>9</v>
      </c>
      <c r="G65" s="74">
        <f ca="1">+'ŽSG Ekipe+POJ'!G58</f>
        <v>0</v>
      </c>
      <c r="H65" s="170">
        <f t="shared" si="7"/>
        <v>15</v>
      </c>
      <c r="I65" s="247">
        <f ca="1">'ŽSG Ekipe+POJ'!I54</f>
        <v>6</v>
      </c>
      <c r="J65" s="247">
        <f ca="1">'ŽSG Ekipe+POJ'!J54</f>
        <v>6.3</v>
      </c>
      <c r="K65" s="74">
        <f ca="1">+'ŽSG Ekipe+POJ'!K58</f>
        <v>0</v>
      </c>
      <c r="L65" s="170">
        <f t="shared" si="8"/>
        <v>12.3</v>
      </c>
      <c r="M65" s="247">
        <f ca="1">'ŽSG Ekipe+POJ'!M54</f>
        <v>5</v>
      </c>
      <c r="N65" s="247">
        <f ca="1">'ŽSG Ekipe+POJ'!N54</f>
        <v>8.6999999999999993</v>
      </c>
      <c r="O65" s="74">
        <f ca="1">+'ŽSG Ekipe+POJ'!O58</f>
        <v>0</v>
      </c>
      <c r="P65" s="170">
        <f t="shared" si="9"/>
        <v>13.7</v>
      </c>
      <c r="Q65" s="247">
        <f ca="1">'ŽSG Ekipe+POJ'!Q54</f>
        <v>6</v>
      </c>
      <c r="R65" s="247">
        <f ca="1">'ŽSG Ekipe+POJ'!R54</f>
        <v>8.6999999999999993</v>
      </c>
      <c r="S65" s="74">
        <f ca="1">+'ŽSG Ekipe+POJ'!S58</f>
        <v>0</v>
      </c>
      <c r="T65" s="170">
        <f t="shared" si="10"/>
        <v>14.7</v>
      </c>
      <c r="U65" s="247">
        <f ca="1">'ŽSG Ekipe+POJ'!U54</f>
        <v>23</v>
      </c>
      <c r="V65" s="247">
        <f ca="1">'ŽSG Ekipe+POJ'!V54</f>
        <v>32.700000000000003</v>
      </c>
      <c r="W65" s="74">
        <f ca="1">+'ŽSG Ekipe+POJ'!W58</f>
        <v>0</v>
      </c>
      <c r="X65" s="170">
        <f t="shared" si="11"/>
        <v>55.7</v>
      </c>
      <c r="Y65" s="166">
        <v>0</v>
      </c>
      <c r="Z65" s="167">
        <v>0</v>
      </c>
      <c r="AA65" s="168">
        <f t="shared" si="12"/>
        <v>55.7</v>
      </c>
      <c r="AB65" s="72">
        <f t="shared" si="13"/>
        <v>15</v>
      </c>
      <c r="AC65" s="24">
        <f>LARGE((H65,L65,P65,T65),2)</f>
        <v>14.7</v>
      </c>
      <c r="AD65" s="24">
        <f>LARGE((H65,L65,P65,T65),3)</f>
        <v>13.7</v>
      </c>
      <c r="AE65" s="24">
        <f>LARGE((H65,L65,P65,T65),4)</f>
        <v>12.3</v>
      </c>
    </row>
    <row r="66" spans="1:31" ht="15.75">
      <c r="A66" s="179">
        <v>20</v>
      </c>
      <c r="B66" s="67" t="str">
        <f ca="1">'ŽSG Ekipe+POJ'!B188</f>
        <v>Turk Anđela</v>
      </c>
      <c r="C66" s="239" t="str">
        <f ca="1">'ŽSG Ekipe+POJ'!C188</f>
        <v>GK Marjan</v>
      </c>
      <c r="D66" s="67" t="str">
        <f ca="1">'ŽSG Ekipe+POJ'!D188</f>
        <v>2004.</v>
      </c>
      <c r="E66" s="247">
        <f ca="1">'ŽSG Ekipe+POJ'!E188</f>
        <v>6</v>
      </c>
      <c r="F66" s="247">
        <f ca="1">'ŽSG Ekipe+POJ'!F188</f>
        <v>8.1</v>
      </c>
      <c r="G66" s="74">
        <f ca="1">+'ŽSG Ekipe+POJ'!G47</f>
        <v>0</v>
      </c>
      <c r="H66" s="170">
        <f t="shared" si="7"/>
        <v>14.1</v>
      </c>
      <c r="I66" s="247">
        <f ca="1">'ŽSG Ekipe+POJ'!I188</f>
        <v>6</v>
      </c>
      <c r="J66" s="247">
        <f ca="1">'ŽSG Ekipe+POJ'!J188</f>
        <v>8.3000000000000007</v>
      </c>
      <c r="K66" s="74">
        <f ca="1">+'ŽSG Ekipe+POJ'!K47</f>
        <v>0</v>
      </c>
      <c r="L66" s="170">
        <f t="shared" si="8"/>
        <v>14.3</v>
      </c>
      <c r="M66" s="247">
        <f ca="1">'ŽSG Ekipe+POJ'!M188</f>
        <v>6</v>
      </c>
      <c r="N66" s="247">
        <f ca="1">'ŽSG Ekipe+POJ'!N188</f>
        <v>6.3</v>
      </c>
      <c r="O66" s="74">
        <f ca="1">+'ŽSG Ekipe+POJ'!O47</f>
        <v>0</v>
      </c>
      <c r="P66" s="170">
        <f t="shared" si="9"/>
        <v>12.3</v>
      </c>
      <c r="Q66" s="247">
        <f ca="1">'ŽSG Ekipe+POJ'!Q188</f>
        <v>6</v>
      </c>
      <c r="R66" s="247">
        <f ca="1">'ŽSG Ekipe+POJ'!R188</f>
        <v>8.6999999999999993</v>
      </c>
      <c r="S66" s="74">
        <f ca="1">+'ŽSG Ekipe+POJ'!S47</f>
        <v>0</v>
      </c>
      <c r="T66" s="170">
        <f t="shared" si="10"/>
        <v>14.7</v>
      </c>
      <c r="U66" s="247">
        <f ca="1">'ŽSG Ekipe+POJ'!U188</f>
        <v>24</v>
      </c>
      <c r="V66" s="247">
        <f ca="1">'ŽSG Ekipe+POJ'!V188</f>
        <v>31.4</v>
      </c>
      <c r="W66" s="74">
        <f ca="1">+'ŽSG Ekipe+POJ'!W47</f>
        <v>0</v>
      </c>
      <c r="X66" s="170">
        <f t="shared" si="11"/>
        <v>55.4</v>
      </c>
      <c r="Y66" s="166">
        <v>0</v>
      </c>
      <c r="Z66" s="167">
        <v>54.9</v>
      </c>
      <c r="AA66" s="168">
        <f t="shared" si="12"/>
        <v>110.3</v>
      </c>
      <c r="AB66" s="72">
        <f t="shared" si="13"/>
        <v>14.7</v>
      </c>
      <c r="AC66" s="24">
        <f>LARGE((H66,L66,P66,T66),2)</f>
        <v>14.3</v>
      </c>
      <c r="AD66" s="24">
        <f>LARGE((H66,L66,P66,T66),3)</f>
        <v>14.1</v>
      </c>
      <c r="AE66" s="24">
        <f>LARGE((H66,L66,P66,T66),4)</f>
        <v>12.3</v>
      </c>
    </row>
    <row r="67" spans="1:31" ht="15.75">
      <c r="A67" s="179">
        <v>21</v>
      </c>
      <c r="B67" s="67" t="str">
        <f ca="1">'ŽSG Ekipe+POJ'!B56</f>
        <v>Jukić Antea</v>
      </c>
      <c r="C67" s="239" t="str">
        <f ca="1">'ŽSG Ekipe+POJ'!C56</f>
        <v>GK Split</v>
      </c>
      <c r="D67" s="67" t="str">
        <f ca="1">'ŽSG Ekipe+POJ'!D56</f>
        <v>2004.</v>
      </c>
      <c r="E67" s="247">
        <f ca="1">'ŽSG Ekipe+POJ'!E56</f>
        <v>6</v>
      </c>
      <c r="F67" s="247">
        <f ca="1">'ŽSG Ekipe+POJ'!F56</f>
        <v>8.6</v>
      </c>
      <c r="G67" s="74">
        <f ca="1">+'ŽSG Ekipe+POJ'!G64</f>
        <v>0</v>
      </c>
      <c r="H67" s="170">
        <f t="shared" si="7"/>
        <v>14.6</v>
      </c>
      <c r="I67" s="247">
        <f ca="1">'ŽSG Ekipe+POJ'!I56</f>
        <v>6</v>
      </c>
      <c r="J67" s="247">
        <f ca="1">'ŽSG Ekipe+POJ'!J56</f>
        <v>7.1</v>
      </c>
      <c r="K67" s="74">
        <f ca="1">+'ŽSG Ekipe+POJ'!K64</f>
        <v>0</v>
      </c>
      <c r="L67" s="170">
        <f t="shared" si="8"/>
        <v>13.1</v>
      </c>
      <c r="M67" s="247">
        <f ca="1">'ŽSG Ekipe+POJ'!M56</f>
        <v>6</v>
      </c>
      <c r="N67" s="247">
        <f ca="1">'ŽSG Ekipe+POJ'!N56</f>
        <v>6.5</v>
      </c>
      <c r="O67" s="74">
        <f ca="1">+'ŽSG Ekipe+POJ'!O64</f>
        <v>0</v>
      </c>
      <c r="P67" s="170">
        <f t="shared" si="9"/>
        <v>12.5</v>
      </c>
      <c r="Q67" s="247">
        <f ca="1">'ŽSG Ekipe+POJ'!Q56</f>
        <v>6</v>
      </c>
      <c r="R67" s="247">
        <f ca="1">'ŽSG Ekipe+POJ'!R56</f>
        <v>8.1</v>
      </c>
      <c r="S67" s="74">
        <f ca="1">+'ŽSG Ekipe+POJ'!S64</f>
        <v>0</v>
      </c>
      <c r="T67" s="170">
        <f t="shared" si="10"/>
        <v>14.1</v>
      </c>
      <c r="U67" s="247">
        <f ca="1">'ŽSG Ekipe+POJ'!U56</f>
        <v>24</v>
      </c>
      <c r="V67" s="247">
        <f ca="1">'ŽSG Ekipe+POJ'!V56</f>
        <v>30.299999999999997</v>
      </c>
      <c r="W67" s="74">
        <f ca="1">+'ŽSG Ekipe+POJ'!W64</f>
        <v>0</v>
      </c>
      <c r="X67" s="170">
        <f t="shared" si="11"/>
        <v>54.3</v>
      </c>
      <c r="Y67" s="166">
        <v>54.3</v>
      </c>
      <c r="Z67" s="167">
        <v>53.6</v>
      </c>
      <c r="AA67" s="168">
        <f t="shared" si="12"/>
        <v>108.6</v>
      </c>
      <c r="AB67" s="72">
        <f t="shared" si="13"/>
        <v>14.6</v>
      </c>
      <c r="AC67" s="24">
        <f>LARGE((H67,L67,P67,T67),2)</f>
        <v>14.1</v>
      </c>
      <c r="AD67" s="24">
        <f>LARGE((H67,L67,P67,T67),3)</f>
        <v>13.1</v>
      </c>
      <c r="AE67" s="24">
        <f>LARGE((H67,L67,P67,T67),4)</f>
        <v>12.5</v>
      </c>
    </row>
    <row r="68" spans="1:31" ht="15.75">
      <c r="A68" s="179">
        <v>22</v>
      </c>
      <c r="B68" s="67" t="str">
        <f ca="1">'ŽSG Ekipe+POJ'!B61</f>
        <v>Kapitanović Danijela</v>
      </c>
      <c r="C68" s="239" t="str">
        <f ca="1">'ŽSG Ekipe+POJ'!C61</f>
        <v>GK Salto-Solin</v>
      </c>
      <c r="D68" s="67" t="str">
        <f ca="1">'ŽSG Ekipe+POJ'!D61</f>
        <v>2001.</v>
      </c>
      <c r="E68" s="247">
        <f ca="1">'ŽSG Ekipe+POJ'!E61</f>
        <v>6</v>
      </c>
      <c r="F68" s="247">
        <f ca="1">'ŽSG Ekipe+POJ'!F61</f>
        <v>8.3000000000000007</v>
      </c>
      <c r="G68" s="74">
        <f ca="1">+'ŽSG Ekipe+POJ'!G66</f>
        <v>0</v>
      </c>
      <c r="H68" s="170">
        <f t="shared" si="7"/>
        <v>14.3</v>
      </c>
      <c r="I68" s="247">
        <f ca="1">'ŽSG Ekipe+POJ'!I61</f>
        <v>6</v>
      </c>
      <c r="J68" s="247">
        <f ca="1">'ŽSG Ekipe+POJ'!J61</f>
        <v>5.9</v>
      </c>
      <c r="K68" s="74">
        <f ca="1">+'ŽSG Ekipe+POJ'!K66</f>
        <v>0</v>
      </c>
      <c r="L68" s="170">
        <f t="shared" si="8"/>
        <v>11.9</v>
      </c>
      <c r="M68" s="247">
        <f ca="1">'ŽSG Ekipe+POJ'!M61</f>
        <v>5</v>
      </c>
      <c r="N68" s="247">
        <f ca="1">'ŽSG Ekipe+POJ'!N61</f>
        <v>7.7</v>
      </c>
      <c r="O68" s="74">
        <f ca="1">+'ŽSG Ekipe+POJ'!O66</f>
        <v>0</v>
      </c>
      <c r="P68" s="170">
        <f t="shared" si="9"/>
        <v>12.7</v>
      </c>
      <c r="Q68" s="247">
        <f ca="1">'ŽSG Ekipe+POJ'!Q61</f>
        <v>6</v>
      </c>
      <c r="R68" s="247">
        <f ca="1">'ŽSG Ekipe+POJ'!R61</f>
        <v>7.6</v>
      </c>
      <c r="S68" s="74">
        <f ca="1">+'ŽSG Ekipe+POJ'!S66</f>
        <v>0</v>
      </c>
      <c r="T68" s="170">
        <f t="shared" si="10"/>
        <v>13.6</v>
      </c>
      <c r="U68" s="247">
        <f ca="1">'ŽSG Ekipe+POJ'!U61</f>
        <v>23</v>
      </c>
      <c r="V68" s="247">
        <f ca="1">'ŽSG Ekipe+POJ'!V61</f>
        <v>29.5</v>
      </c>
      <c r="W68" s="74">
        <f ca="1">+'ŽSG Ekipe+POJ'!W66</f>
        <v>0</v>
      </c>
      <c r="X68" s="170">
        <f t="shared" si="11"/>
        <v>52.5</v>
      </c>
      <c r="Y68" s="166">
        <v>54.1</v>
      </c>
      <c r="Z68" s="167">
        <v>56.7</v>
      </c>
      <c r="AA68" s="168">
        <f t="shared" si="12"/>
        <v>110.80000000000001</v>
      </c>
      <c r="AB68" s="72">
        <f t="shared" si="13"/>
        <v>14.3</v>
      </c>
      <c r="AC68" s="24">
        <f>LARGE((H68,L68,P68,T68),2)</f>
        <v>13.6</v>
      </c>
      <c r="AD68" s="24">
        <f>LARGE((H68,L68,P68,T68),3)</f>
        <v>12.7</v>
      </c>
      <c r="AE68" s="24">
        <f>LARGE((H68,L68,P68,T68),4)</f>
        <v>11.9</v>
      </c>
    </row>
    <row r="69" spans="1:31" ht="15.75">
      <c r="A69" s="179">
        <v>23</v>
      </c>
      <c r="B69" s="67" t="str">
        <f ca="1">'ŽSG Ekipe+POJ'!B72</f>
        <v>Labrović Petra</v>
      </c>
      <c r="C69" s="239" t="str">
        <f ca="1">'ŽSG Ekipe+POJ'!C72</f>
        <v>GK Kaštela</v>
      </c>
      <c r="D69" s="67" t="str">
        <f ca="1">'ŽSG Ekipe+POJ'!D72</f>
        <v>2002.</v>
      </c>
      <c r="E69" s="247">
        <f ca="1">'ŽSG Ekipe+POJ'!E72</f>
        <v>6</v>
      </c>
      <c r="F69" s="247">
        <f ca="1">'ŽSG Ekipe+POJ'!F72</f>
        <v>8.1999999999999993</v>
      </c>
      <c r="G69" s="74">
        <f ca="1">+'ŽSG Ekipe+POJ'!G75</f>
        <v>0</v>
      </c>
      <c r="H69" s="169">
        <f t="shared" si="7"/>
        <v>14.2</v>
      </c>
      <c r="I69" s="247">
        <f ca="1">'ŽSG Ekipe+POJ'!I72</f>
        <v>4</v>
      </c>
      <c r="J69" s="247">
        <f ca="1">'ŽSG Ekipe+POJ'!J72</f>
        <v>7.2</v>
      </c>
      <c r="K69" s="74">
        <f ca="1">+'ŽSG Ekipe+POJ'!K75</f>
        <v>0</v>
      </c>
      <c r="L69" s="169">
        <f t="shared" si="8"/>
        <v>11.2</v>
      </c>
      <c r="M69" s="247">
        <f ca="1">'ŽSG Ekipe+POJ'!M72</f>
        <v>3</v>
      </c>
      <c r="N69" s="247">
        <f ca="1">'ŽSG Ekipe+POJ'!N72</f>
        <v>7</v>
      </c>
      <c r="O69" s="74">
        <f ca="1">+'ŽSG Ekipe+POJ'!O75</f>
        <v>0</v>
      </c>
      <c r="P69" s="169">
        <f t="shared" si="9"/>
        <v>10</v>
      </c>
      <c r="Q69" s="247">
        <f ca="1">'ŽSG Ekipe+POJ'!Q72</f>
        <v>6</v>
      </c>
      <c r="R69" s="247">
        <f ca="1">'ŽSG Ekipe+POJ'!R72</f>
        <v>7.6</v>
      </c>
      <c r="S69" s="74">
        <f ca="1">+'ŽSG Ekipe+POJ'!S75</f>
        <v>0</v>
      </c>
      <c r="T69" s="169">
        <f t="shared" si="10"/>
        <v>13.6</v>
      </c>
      <c r="U69" s="247">
        <f ca="1">'ŽSG Ekipe+POJ'!U72</f>
        <v>19</v>
      </c>
      <c r="V69" s="247">
        <f ca="1">'ŽSG Ekipe+POJ'!V72</f>
        <v>30</v>
      </c>
      <c r="W69" s="74">
        <f ca="1">+'ŽSG Ekipe+POJ'!W75</f>
        <v>0</v>
      </c>
      <c r="X69" s="169">
        <f t="shared" si="11"/>
        <v>49</v>
      </c>
      <c r="Y69" s="166">
        <v>0</v>
      </c>
      <c r="Z69" s="167">
        <v>48.4</v>
      </c>
      <c r="AA69" s="168">
        <f t="shared" si="12"/>
        <v>97.4</v>
      </c>
      <c r="AB69" s="72">
        <f t="shared" si="13"/>
        <v>14.2</v>
      </c>
      <c r="AC69" s="24">
        <f>LARGE((H69,L69,P69,T69),2)</f>
        <v>13.6</v>
      </c>
      <c r="AD69" s="24">
        <f>LARGE((H69,L69,P69,T69),3)</f>
        <v>11.2</v>
      </c>
      <c r="AE69" s="24">
        <f>LARGE((H69,L69,P69,T69),4)</f>
        <v>10</v>
      </c>
    </row>
    <row r="70" spans="1:31" ht="15.75">
      <c r="A70" s="179">
        <v>24</v>
      </c>
      <c r="B70" s="67" t="str">
        <f ca="1">'ŽSG Ekipe+POJ'!B71</f>
        <v>Rudelj Karmen</v>
      </c>
      <c r="C70" s="239" t="str">
        <f ca="1">'ŽSG Ekipe+POJ'!C71</f>
        <v>GK Kaštela</v>
      </c>
      <c r="D70" s="67" t="str">
        <f ca="1">'ŽSG Ekipe+POJ'!D71</f>
        <v>2003.</v>
      </c>
      <c r="E70" s="247">
        <f ca="1">'ŽSG Ekipe+POJ'!E71</f>
        <v>6</v>
      </c>
      <c r="F70" s="247">
        <f ca="1">'ŽSG Ekipe+POJ'!F71</f>
        <v>7.9</v>
      </c>
      <c r="G70" s="74">
        <f ca="1">+'ŽSG Ekipe+POJ'!G71</f>
        <v>0</v>
      </c>
      <c r="H70" s="170">
        <f t="shared" si="7"/>
        <v>13.9</v>
      </c>
      <c r="I70" s="247">
        <f ca="1">'ŽSG Ekipe+POJ'!I71</f>
        <v>2.5</v>
      </c>
      <c r="J70" s="247">
        <f ca="1">'ŽSG Ekipe+POJ'!J71</f>
        <v>5.7</v>
      </c>
      <c r="K70" s="74">
        <f ca="1">+'ŽSG Ekipe+POJ'!K71</f>
        <v>0</v>
      </c>
      <c r="L70" s="170">
        <f t="shared" si="8"/>
        <v>8.1999999999999993</v>
      </c>
      <c r="M70" s="247">
        <f ca="1">'ŽSG Ekipe+POJ'!M71</f>
        <v>5</v>
      </c>
      <c r="N70" s="247">
        <f ca="1">'ŽSG Ekipe+POJ'!N71</f>
        <v>7.9</v>
      </c>
      <c r="O70" s="74">
        <f ca="1">+'ŽSG Ekipe+POJ'!O71</f>
        <v>0</v>
      </c>
      <c r="P70" s="170">
        <f t="shared" si="9"/>
        <v>12.9</v>
      </c>
      <c r="Q70" s="247">
        <f ca="1">'ŽSG Ekipe+POJ'!Q71</f>
        <v>4.5</v>
      </c>
      <c r="R70" s="247">
        <f ca="1">'ŽSG Ekipe+POJ'!R71</f>
        <v>8</v>
      </c>
      <c r="S70" s="74">
        <f ca="1">+'ŽSG Ekipe+POJ'!S71</f>
        <v>0</v>
      </c>
      <c r="T70" s="170">
        <f t="shared" si="10"/>
        <v>12.5</v>
      </c>
      <c r="U70" s="247">
        <f ca="1">'ŽSG Ekipe+POJ'!U71</f>
        <v>18</v>
      </c>
      <c r="V70" s="247">
        <f ca="1">'ŽSG Ekipe+POJ'!V71</f>
        <v>29.5</v>
      </c>
      <c r="W70" s="74">
        <f ca="1">+'ŽSG Ekipe+POJ'!W71</f>
        <v>0</v>
      </c>
      <c r="X70" s="170">
        <f t="shared" si="11"/>
        <v>47.5</v>
      </c>
      <c r="Y70" s="166">
        <v>59.4</v>
      </c>
      <c r="Z70" s="167">
        <v>59.4</v>
      </c>
      <c r="AA70" s="168">
        <f t="shared" si="12"/>
        <v>118.80000000000001</v>
      </c>
      <c r="AB70" s="72">
        <f t="shared" si="13"/>
        <v>13.9</v>
      </c>
      <c r="AC70" s="24">
        <f>LARGE((H70,L70,P70,T70),2)</f>
        <v>12.9</v>
      </c>
      <c r="AD70" s="24">
        <f>LARGE((H70,L70,P70,T70),3)</f>
        <v>12.5</v>
      </c>
      <c r="AE70" s="24">
        <f>LARGE((H70,L70,P70,T70),4)</f>
        <v>8.1999999999999993</v>
      </c>
    </row>
    <row r="71" spans="1:31" ht="15.75">
      <c r="A71" s="179">
        <v>25</v>
      </c>
      <c r="B71" s="67" t="str">
        <f ca="1">'ŽSG Ekipe+POJ'!B69</f>
        <v>Bandić Leonie</v>
      </c>
      <c r="C71" s="239" t="str">
        <f ca="1">'ŽSG Ekipe+POJ'!C69</f>
        <v>GK Kaštela</v>
      </c>
      <c r="D71" s="67" t="str">
        <f ca="1">'ŽSG Ekipe+POJ'!D69</f>
        <v>2002.</v>
      </c>
      <c r="E71" s="247">
        <f ca="1">'ŽSG Ekipe+POJ'!E69</f>
        <v>6</v>
      </c>
      <c r="F71" s="247">
        <f ca="1">'ŽSG Ekipe+POJ'!F69</f>
        <v>7.1</v>
      </c>
      <c r="G71" s="74">
        <f ca="1">+'ŽSG Ekipe+POJ'!G69</f>
        <v>0</v>
      </c>
      <c r="H71" s="170">
        <f t="shared" si="7"/>
        <v>13.1</v>
      </c>
      <c r="I71" s="247">
        <f ca="1">'ŽSG Ekipe+POJ'!I69</f>
        <v>4</v>
      </c>
      <c r="J71" s="247">
        <f ca="1">'ŽSG Ekipe+POJ'!J69</f>
        <v>6.7</v>
      </c>
      <c r="K71" s="74">
        <f ca="1">+'ŽSG Ekipe+POJ'!K69</f>
        <v>0</v>
      </c>
      <c r="L71" s="170">
        <f t="shared" si="8"/>
        <v>10.7</v>
      </c>
      <c r="M71" s="247">
        <f ca="1">'ŽSG Ekipe+POJ'!M69</f>
        <v>6</v>
      </c>
      <c r="N71" s="247">
        <f ca="1">'ŽSG Ekipe+POJ'!N69</f>
        <v>5.8</v>
      </c>
      <c r="O71" s="74">
        <f ca="1">+'ŽSG Ekipe+POJ'!O69</f>
        <v>0</v>
      </c>
      <c r="P71" s="170">
        <f t="shared" si="9"/>
        <v>11.8</v>
      </c>
      <c r="Q71" s="247">
        <f ca="1">'ŽSG Ekipe+POJ'!Q69</f>
        <v>4</v>
      </c>
      <c r="R71" s="247">
        <f ca="1">'ŽSG Ekipe+POJ'!R69</f>
        <v>7.9</v>
      </c>
      <c r="S71" s="74">
        <f ca="1">+'ŽSG Ekipe+POJ'!S69</f>
        <v>0</v>
      </c>
      <c r="T71" s="170">
        <f t="shared" si="10"/>
        <v>11.9</v>
      </c>
      <c r="U71" s="247">
        <f ca="1">'ŽSG Ekipe+POJ'!U69</f>
        <v>20</v>
      </c>
      <c r="V71" s="247">
        <f ca="1">'ŽSG Ekipe+POJ'!V69</f>
        <v>27.5</v>
      </c>
      <c r="W71" s="74">
        <f ca="1">+'ŽSG Ekipe+POJ'!W69</f>
        <v>0</v>
      </c>
      <c r="X71" s="170">
        <f t="shared" si="11"/>
        <v>47.5</v>
      </c>
      <c r="Y71" s="166">
        <v>55.4</v>
      </c>
      <c r="Z71" s="167">
        <v>54.9</v>
      </c>
      <c r="AA71" s="168">
        <f t="shared" si="12"/>
        <v>110.30000000000001</v>
      </c>
      <c r="AB71" s="72">
        <f t="shared" si="13"/>
        <v>13.1</v>
      </c>
      <c r="AC71" s="24">
        <f>LARGE((H71,L71,P71,T71),2)</f>
        <v>11.9</v>
      </c>
      <c r="AD71" s="24">
        <f>LARGE((H71,L71,P71,T71),3)</f>
        <v>11.8</v>
      </c>
      <c r="AE71" s="24">
        <f>LARGE((H71,L71,P71,T71),4)</f>
        <v>10.7</v>
      </c>
    </row>
    <row r="72" spans="1:31" ht="15.75">
      <c r="A72" s="179">
        <v>26</v>
      </c>
      <c r="B72" s="67" t="str">
        <f ca="1">'ŽSG Ekipe+POJ'!B68</f>
        <v>Šolić Marina</v>
      </c>
      <c r="C72" s="239" t="str">
        <f ca="1">'ŽSG Ekipe+POJ'!C68</f>
        <v>GK Kaštela</v>
      </c>
      <c r="D72" s="67" t="str">
        <f ca="1">'ŽSG Ekipe+POJ'!D68</f>
        <v>2001.</v>
      </c>
      <c r="E72" s="247">
        <f ca="1">'ŽSG Ekipe+POJ'!E68</f>
        <v>6</v>
      </c>
      <c r="F72" s="247">
        <f ca="1">'ŽSG Ekipe+POJ'!F68</f>
        <v>7.3</v>
      </c>
      <c r="G72" s="67">
        <f ca="1">'ŽSG Ekipe+POJ'!G68</f>
        <v>0</v>
      </c>
      <c r="H72" s="170">
        <f t="shared" si="7"/>
        <v>13.3</v>
      </c>
      <c r="I72" s="247">
        <f ca="1">'ŽSG Ekipe+POJ'!I68</f>
        <v>4</v>
      </c>
      <c r="J72" s="247">
        <f ca="1">'ŽSG Ekipe+POJ'!J68</f>
        <v>5.5</v>
      </c>
      <c r="K72" s="74">
        <f ca="1">+'ŽSG Ekipe+POJ'!K56</f>
        <v>0</v>
      </c>
      <c r="L72" s="170">
        <f t="shared" si="8"/>
        <v>9.5</v>
      </c>
      <c r="M72" s="247">
        <f ca="1">'ŽSG Ekipe+POJ'!M68</f>
        <v>5</v>
      </c>
      <c r="N72" s="247">
        <f ca="1">'ŽSG Ekipe+POJ'!N68</f>
        <v>4.8</v>
      </c>
      <c r="O72" s="74">
        <f ca="1">+'ŽSG Ekipe+POJ'!O56</f>
        <v>0</v>
      </c>
      <c r="P72" s="170">
        <f t="shared" si="9"/>
        <v>9.8000000000000007</v>
      </c>
      <c r="Q72" s="247">
        <f ca="1">'ŽSG Ekipe+POJ'!Q68</f>
        <v>6</v>
      </c>
      <c r="R72" s="247">
        <f ca="1">'ŽSG Ekipe+POJ'!R68</f>
        <v>7.7</v>
      </c>
      <c r="S72" s="74">
        <f ca="1">+'ŽSG Ekipe+POJ'!S56</f>
        <v>0</v>
      </c>
      <c r="T72" s="170">
        <f t="shared" si="10"/>
        <v>13.7</v>
      </c>
      <c r="U72" s="247">
        <f ca="1">'ŽSG Ekipe+POJ'!U68</f>
        <v>21</v>
      </c>
      <c r="V72" s="247">
        <f ca="1">'ŽSG Ekipe+POJ'!V68</f>
        <v>25.3</v>
      </c>
      <c r="W72" s="74">
        <f ca="1">+'ŽSG Ekipe+POJ'!W56</f>
        <v>0</v>
      </c>
      <c r="X72" s="170">
        <f t="shared" si="11"/>
        <v>46.3</v>
      </c>
      <c r="Y72" s="166">
        <v>54.3</v>
      </c>
      <c r="Z72" s="167">
        <v>0</v>
      </c>
      <c r="AA72" s="168">
        <f t="shared" si="12"/>
        <v>100.6</v>
      </c>
      <c r="AB72" s="72">
        <f t="shared" si="13"/>
        <v>13.7</v>
      </c>
      <c r="AC72" s="24">
        <f>LARGE((H72,L72,P72,T72),2)</f>
        <v>13.3</v>
      </c>
      <c r="AD72" s="24">
        <f>LARGE((H72,L72,P72,T72),3)</f>
        <v>9.8000000000000007</v>
      </c>
      <c r="AE72" s="24">
        <f>LARGE((H72,L72,P72,T72),4)</f>
        <v>9.5</v>
      </c>
    </row>
    <row r="73" spans="1:31" ht="15.75">
      <c r="A73" s="179">
        <v>27</v>
      </c>
      <c r="B73" s="67" t="str">
        <f ca="1">'ŽSG Ekipe+POJ'!B192</f>
        <v>Kolić Paola</v>
      </c>
      <c r="C73" s="239" t="str">
        <f ca="1">'ŽSG Ekipe+POJ'!C192</f>
        <v>GK Zadar</v>
      </c>
      <c r="D73" s="67" t="str">
        <f ca="1">'ŽSG Ekipe+POJ'!D192</f>
        <v>2000.</v>
      </c>
      <c r="E73" s="247">
        <f ca="1">'ŽSG Ekipe+POJ'!E192</f>
        <v>6</v>
      </c>
      <c r="F73" s="247">
        <f ca="1">'ŽSG Ekipe+POJ'!F192</f>
        <v>9</v>
      </c>
      <c r="G73" s="74">
        <f ca="1">+'ŽSG Ekipe+POJ'!G55</f>
        <v>0</v>
      </c>
      <c r="H73" s="170">
        <f t="shared" si="7"/>
        <v>15</v>
      </c>
      <c r="I73" s="247">
        <f ca="1">'ŽSG Ekipe+POJ'!I192</f>
        <v>0</v>
      </c>
      <c r="J73" s="247">
        <f ca="1">'ŽSG Ekipe+POJ'!J192</f>
        <v>0</v>
      </c>
      <c r="K73" s="74">
        <f ca="1">+'ŽSG Ekipe+POJ'!K55</f>
        <v>0</v>
      </c>
      <c r="L73" s="170">
        <f t="shared" si="8"/>
        <v>0</v>
      </c>
      <c r="M73" s="247">
        <f ca="1">'ŽSG Ekipe+POJ'!M192</f>
        <v>6</v>
      </c>
      <c r="N73" s="247">
        <f ca="1">'ŽSG Ekipe+POJ'!N192</f>
        <v>8.5</v>
      </c>
      <c r="O73" s="74">
        <f ca="1">+'ŽSG Ekipe+POJ'!O55</f>
        <v>0</v>
      </c>
      <c r="P73" s="170">
        <f t="shared" si="9"/>
        <v>14.5</v>
      </c>
      <c r="Q73" s="247">
        <f ca="1">'ŽSG Ekipe+POJ'!Q192</f>
        <v>6</v>
      </c>
      <c r="R73" s="247">
        <f ca="1">'ŽSG Ekipe+POJ'!R192</f>
        <v>7.9</v>
      </c>
      <c r="S73" s="74">
        <f ca="1">+'ŽSG Ekipe+POJ'!S55</f>
        <v>0</v>
      </c>
      <c r="T73" s="170">
        <f t="shared" si="10"/>
        <v>13.9</v>
      </c>
      <c r="U73" s="247">
        <f ca="1">'ŽSG Ekipe+POJ'!U192</f>
        <v>18</v>
      </c>
      <c r="V73" s="247">
        <f ca="1">'ŽSG Ekipe+POJ'!V192</f>
        <v>25.4</v>
      </c>
      <c r="W73" s="74">
        <f ca="1">+'ŽSG Ekipe+POJ'!W55</f>
        <v>0</v>
      </c>
      <c r="X73" s="170">
        <f t="shared" si="11"/>
        <v>43.4</v>
      </c>
      <c r="Y73" s="166">
        <v>51.4</v>
      </c>
      <c r="Z73" s="167">
        <v>0</v>
      </c>
      <c r="AA73" s="168">
        <f t="shared" si="12"/>
        <v>94.8</v>
      </c>
      <c r="AB73" s="72">
        <f t="shared" si="13"/>
        <v>15</v>
      </c>
      <c r="AC73" s="24">
        <f>LARGE((H73,L73,P73,T73),2)</f>
        <v>14.5</v>
      </c>
      <c r="AD73" s="24">
        <f>LARGE((H73,L73,P73,T73),3)</f>
        <v>13.9</v>
      </c>
      <c r="AE73" s="24">
        <f>LARGE((H73,L73,P73,T73),4)</f>
        <v>0</v>
      </c>
    </row>
    <row r="74" spans="1:31" ht="15.75">
      <c r="A74" s="179">
        <v>28</v>
      </c>
      <c r="B74" s="67" t="str">
        <f ca="1">'ŽSG Ekipe+POJ'!B70</f>
        <v>Bogić Gabrijela</v>
      </c>
      <c r="C74" s="239" t="str">
        <f ca="1">'ŽSG Ekipe+POJ'!C70</f>
        <v>GK Kaštela</v>
      </c>
      <c r="D74" s="67" t="str">
        <f ca="1">'ŽSG Ekipe+POJ'!D70</f>
        <v>2002.</v>
      </c>
      <c r="E74" s="247">
        <f ca="1">'ŽSG Ekipe+POJ'!E70</f>
        <v>3</v>
      </c>
      <c r="F74" s="247">
        <f ca="1">'ŽSG Ekipe+POJ'!F70</f>
        <v>8</v>
      </c>
      <c r="G74" s="74">
        <f ca="1">+'ŽSG Ekipe+POJ'!G70</f>
        <v>0</v>
      </c>
      <c r="H74" s="170">
        <f t="shared" si="7"/>
        <v>11</v>
      </c>
      <c r="I74" s="247">
        <f ca="1">'ŽSG Ekipe+POJ'!I70</f>
        <v>2.5</v>
      </c>
      <c r="J74" s="247">
        <f ca="1">'ŽSG Ekipe+POJ'!J70</f>
        <v>5.3</v>
      </c>
      <c r="K74" s="74">
        <f ca="1">+'ŽSG Ekipe+POJ'!K70</f>
        <v>0</v>
      </c>
      <c r="L74" s="170">
        <f t="shared" si="8"/>
        <v>7.8</v>
      </c>
      <c r="M74" s="247">
        <f ca="1">'ŽSG Ekipe+POJ'!M70</f>
        <v>3</v>
      </c>
      <c r="N74" s="247">
        <f ca="1">'ŽSG Ekipe+POJ'!N70</f>
        <v>4.5</v>
      </c>
      <c r="O74" s="74">
        <f ca="1">+'ŽSG Ekipe+POJ'!O70</f>
        <v>0</v>
      </c>
      <c r="P74" s="170">
        <f t="shared" si="9"/>
        <v>7.5</v>
      </c>
      <c r="Q74" s="247">
        <f ca="1">'ŽSG Ekipe+POJ'!Q70</f>
        <v>4.5</v>
      </c>
      <c r="R74" s="247">
        <f ca="1">'ŽSG Ekipe+POJ'!R70</f>
        <v>7.3</v>
      </c>
      <c r="S74" s="74">
        <f ca="1">+'ŽSG Ekipe+POJ'!S70</f>
        <v>0</v>
      </c>
      <c r="T74" s="170">
        <f t="shared" si="10"/>
        <v>11.8</v>
      </c>
      <c r="U74" s="247">
        <f ca="1">'ŽSG Ekipe+POJ'!U70</f>
        <v>13</v>
      </c>
      <c r="V74" s="247">
        <f ca="1">'ŽSG Ekipe+POJ'!V70</f>
        <v>25.1</v>
      </c>
      <c r="W74" s="74">
        <f ca="1">+'ŽSG Ekipe+POJ'!W70</f>
        <v>0</v>
      </c>
      <c r="X74" s="170">
        <f t="shared" si="11"/>
        <v>38.1</v>
      </c>
      <c r="Y74" s="166">
        <v>56.9</v>
      </c>
      <c r="Z74" s="167">
        <v>0</v>
      </c>
      <c r="AA74" s="168">
        <f t="shared" si="12"/>
        <v>95</v>
      </c>
      <c r="AB74" s="72">
        <f t="shared" si="13"/>
        <v>11.8</v>
      </c>
      <c r="AC74" s="24">
        <f>LARGE((H74,L74,P74,T74),2)</f>
        <v>11</v>
      </c>
      <c r="AD74" s="24">
        <f>LARGE((H74,L74,P74,T74),3)</f>
        <v>7.8</v>
      </c>
      <c r="AE74" s="24">
        <f>LARGE((H74,L74,P74,T74),4)</f>
        <v>7.5</v>
      </c>
    </row>
    <row r="75" spans="1:31" ht="15.75" hidden="1">
      <c r="A75" s="179">
        <v>29</v>
      </c>
      <c r="B75" s="67"/>
      <c r="C75" s="67"/>
      <c r="D75" s="67"/>
      <c r="E75" s="67"/>
      <c r="F75" s="67"/>
      <c r="G75" s="74">
        <f ca="1">+'ŽSG Ekipe+POJ'!G76</f>
        <v>0</v>
      </c>
      <c r="H75" s="170">
        <f t="shared" si="7"/>
        <v>0</v>
      </c>
      <c r="I75" s="92"/>
      <c r="J75" s="74"/>
      <c r="K75" s="74">
        <f ca="1">+'ŽSG Ekipe+POJ'!K76</f>
        <v>0</v>
      </c>
      <c r="L75" s="170">
        <f t="shared" si="8"/>
        <v>0</v>
      </c>
      <c r="M75" s="92"/>
      <c r="N75" s="74"/>
      <c r="O75" s="74">
        <f ca="1">+'ŽSG Ekipe+POJ'!O76</f>
        <v>0</v>
      </c>
      <c r="P75" s="170">
        <f t="shared" si="9"/>
        <v>0</v>
      </c>
      <c r="Q75" s="92"/>
      <c r="R75" s="74"/>
      <c r="S75" s="74">
        <f ca="1">+'ŽSG Ekipe+POJ'!S76</f>
        <v>0</v>
      </c>
      <c r="T75" s="170">
        <f t="shared" si="10"/>
        <v>0</v>
      </c>
      <c r="U75" s="92"/>
      <c r="V75" s="74"/>
      <c r="W75" s="74">
        <f ca="1">+'ŽSG Ekipe+POJ'!W76</f>
        <v>0</v>
      </c>
      <c r="X75" s="170">
        <f t="shared" si="11"/>
        <v>0</v>
      </c>
      <c r="Y75" s="166">
        <v>55.3</v>
      </c>
      <c r="Z75" s="167">
        <v>0</v>
      </c>
      <c r="AA75" s="168">
        <f t="shared" si="12"/>
        <v>55.3</v>
      </c>
      <c r="AB75" s="72">
        <f t="shared" si="13"/>
        <v>0</v>
      </c>
      <c r="AC75" s="24">
        <f>LARGE((H75,L75,P75,T75),2)</f>
        <v>0</v>
      </c>
      <c r="AD75" s="24">
        <f>LARGE((H75,L75,P75,T75),3)</f>
        <v>0</v>
      </c>
      <c r="AE75" s="24">
        <f>LARGE((H75,L75,P75,T75),4)</f>
        <v>0</v>
      </c>
    </row>
    <row r="76" spans="1:31" ht="15.75" hidden="1">
      <c r="A76" s="179">
        <v>30</v>
      </c>
      <c r="B76" s="67"/>
      <c r="C76" s="99"/>
      <c r="D76" s="99"/>
      <c r="E76" s="92"/>
      <c r="F76" s="74"/>
      <c r="G76" s="74">
        <f ca="1">+'ŽSG Ekipe+POJ'!G77</f>
        <v>0</v>
      </c>
      <c r="H76" s="170">
        <f t="shared" si="7"/>
        <v>0</v>
      </c>
      <c r="I76" s="92"/>
      <c r="J76" s="74"/>
      <c r="K76" s="74">
        <f ca="1">+'ŽSG Ekipe+POJ'!K77</f>
        <v>0</v>
      </c>
      <c r="L76" s="170">
        <f t="shared" si="8"/>
        <v>0</v>
      </c>
      <c r="M76" s="92"/>
      <c r="N76" s="74"/>
      <c r="O76" s="74">
        <f ca="1">+'ŽSG Ekipe+POJ'!O77</f>
        <v>0</v>
      </c>
      <c r="P76" s="170">
        <f t="shared" si="9"/>
        <v>0</v>
      </c>
      <c r="Q76" s="92"/>
      <c r="R76" s="74"/>
      <c r="S76" s="74">
        <f ca="1">+'ŽSG Ekipe+POJ'!S77</f>
        <v>0</v>
      </c>
      <c r="T76" s="170">
        <f t="shared" si="10"/>
        <v>0</v>
      </c>
      <c r="U76" s="92"/>
      <c r="V76" s="74"/>
      <c r="W76" s="74">
        <f ca="1">+'ŽSG Ekipe+POJ'!W77</f>
        <v>0</v>
      </c>
      <c r="X76" s="170">
        <f t="shared" si="11"/>
        <v>0</v>
      </c>
      <c r="Y76" s="166">
        <v>54.2</v>
      </c>
      <c r="Z76" s="167">
        <v>0</v>
      </c>
      <c r="AA76" s="168">
        <f t="shared" si="12"/>
        <v>54.2</v>
      </c>
      <c r="AB76" s="72">
        <f t="shared" si="13"/>
        <v>0</v>
      </c>
      <c r="AC76" s="24">
        <f>LARGE((H76,L76,P76,T76),2)</f>
        <v>0</v>
      </c>
      <c r="AD76" s="24">
        <f>LARGE((H76,L76,P76,T76),3)</f>
        <v>0</v>
      </c>
      <c r="AE76" s="24">
        <f>LARGE((H76,L76,P76,T76),4)</f>
        <v>0</v>
      </c>
    </row>
    <row r="77" spans="1:31" ht="15.75" hidden="1">
      <c r="A77" s="179">
        <v>31</v>
      </c>
      <c r="B77" s="67"/>
      <c r="C77" s="99"/>
      <c r="D77" s="99"/>
      <c r="E77" s="92"/>
      <c r="F77" s="74"/>
      <c r="G77" s="74">
        <f ca="1">+'ŽSG Ekipe+POJ'!G78</f>
        <v>0</v>
      </c>
      <c r="H77" s="170">
        <f t="shared" si="7"/>
        <v>0</v>
      </c>
      <c r="I77" s="92"/>
      <c r="J77" s="74"/>
      <c r="K77" s="74">
        <f ca="1">+'ŽSG Ekipe+POJ'!K78</f>
        <v>0</v>
      </c>
      <c r="L77" s="170">
        <f t="shared" si="8"/>
        <v>0</v>
      </c>
      <c r="M77" s="92"/>
      <c r="N77" s="74"/>
      <c r="O77" s="74">
        <f ca="1">+'ŽSG Ekipe+POJ'!O78</f>
        <v>0</v>
      </c>
      <c r="P77" s="170">
        <f t="shared" si="9"/>
        <v>0</v>
      </c>
      <c r="Q77" s="92"/>
      <c r="R77" s="74"/>
      <c r="S77" s="74">
        <f ca="1">+'ŽSG Ekipe+POJ'!S78</f>
        <v>0</v>
      </c>
      <c r="T77" s="170">
        <f t="shared" si="10"/>
        <v>0</v>
      </c>
      <c r="U77" s="92"/>
      <c r="V77" s="74"/>
      <c r="W77" s="74">
        <f ca="1">+'ŽSG Ekipe+POJ'!W78</f>
        <v>0</v>
      </c>
      <c r="X77" s="170">
        <f t="shared" si="11"/>
        <v>0</v>
      </c>
      <c r="Y77" s="166">
        <v>50.3</v>
      </c>
      <c r="Z77" s="167">
        <v>0</v>
      </c>
      <c r="AA77" s="168">
        <f t="shared" si="12"/>
        <v>50.3</v>
      </c>
      <c r="AB77" s="72">
        <f t="shared" si="13"/>
        <v>0</v>
      </c>
      <c r="AC77" s="24">
        <f>LARGE((H77,L77,P77,T77),2)</f>
        <v>0</v>
      </c>
      <c r="AD77" s="24">
        <f>LARGE((H77,L77,P77,T77),3)</f>
        <v>0</v>
      </c>
      <c r="AE77" s="24">
        <f>LARGE((H77,L77,P77,T77),4)</f>
        <v>0</v>
      </c>
    </row>
    <row r="78" spans="1:31" ht="15.75" hidden="1">
      <c r="A78" s="179">
        <v>32</v>
      </c>
      <c r="B78" s="67"/>
      <c r="C78" s="99"/>
      <c r="D78" s="99"/>
      <c r="E78" s="92"/>
      <c r="F78" s="74"/>
      <c r="G78" s="74">
        <f ca="1">+'ŽSG Ekipe+POJ'!G79</f>
        <v>0</v>
      </c>
      <c r="H78" s="170">
        <f t="shared" si="7"/>
        <v>0</v>
      </c>
      <c r="I78" s="92"/>
      <c r="J78" s="74"/>
      <c r="K78" s="74">
        <f ca="1">+'ŽSG Ekipe+POJ'!K79</f>
        <v>0</v>
      </c>
      <c r="L78" s="170">
        <f t="shared" si="8"/>
        <v>0</v>
      </c>
      <c r="M78" s="92"/>
      <c r="N78" s="74"/>
      <c r="O78" s="74">
        <f ca="1">+'ŽSG Ekipe+POJ'!O79</f>
        <v>0</v>
      </c>
      <c r="P78" s="170">
        <f t="shared" si="9"/>
        <v>0</v>
      </c>
      <c r="Q78" s="92"/>
      <c r="R78" s="74"/>
      <c r="S78" s="74">
        <f ca="1">+'ŽSG Ekipe+POJ'!S79</f>
        <v>0</v>
      </c>
      <c r="T78" s="170">
        <f t="shared" si="10"/>
        <v>0</v>
      </c>
      <c r="U78" s="92"/>
      <c r="V78" s="74"/>
      <c r="W78" s="74">
        <f ca="1">+'ŽSG Ekipe+POJ'!W79</f>
        <v>0</v>
      </c>
      <c r="X78" s="170">
        <f t="shared" si="11"/>
        <v>0</v>
      </c>
      <c r="Y78" s="166">
        <v>49.7</v>
      </c>
      <c r="Z78" s="167">
        <v>0</v>
      </c>
      <c r="AA78" s="168">
        <f t="shared" si="12"/>
        <v>49.7</v>
      </c>
      <c r="AB78" s="72">
        <f t="shared" si="13"/>
        <v>0</v>
      </c>
      <c r="AC78" s="24">
        <f>LARGE((H78,L78,P78,T78),2)</f>
        <v>0</v>
      </c>
      <c r="AD78" s="24">
        <f>LARGE((H78,L78,P78,T78),3)</f>
        <v>0</v>
      </c>
      <c r="AE78" s="24">
        <f>LARGE((H78,L78,P78,T78),4)</f>
        <v>0</v>
      </c>
    </row>
    <row r="79" spans="1:31" ht="15.75" hidden="1">
      <c r="A79" s="179">
        <v>33</v>
      </c>
      <c r="B79" s="67"/>
      <c r="C79" s="99"/>
      <c r="D79" s="99"/>
      <c r="E79" s="92"/>
      <c r="F79" s="74"/>
      <c r="G79" s="74">
        <f ca="1">+'ŽSG Ekipe+POJ'!G80</f>
        <v>0</v>
      </c>
      <c r="H79" s="170">
        <f t="shared" si="7"/>
        <v>0</v>
      </c>
      <c r="I79" s="92"/>
      <c r="J79" s="74"/>
      <c r="K79" s="74">
        <f ca="1">+'ŽSG Ekipe+POJ'!K80</f>
        <v>0</v>
      </c>
      <c r="L79" s="170">
        <f t="shared" si="8"/>
        <v>0</v>
      </c>
      <c r="M79" s="92"/>
      <c r="N79" s="74"/>
      <c r="O79" s="74">
        <f ca="1">+'ŽSG Ekipe+POJ'!O80</f>
        <v>0</v>
      </c>
      <c r="P79" s="170">
        <f t="shared" si="9"/>
        <v>0</v>
      </c>
      <c r="Q79" s="92"/>
      <c r="R79" s="74"/>
      <c r="S79" s="74">
        <f ca="1">+'ŽSG Ekipe+POJ'!S80</f>
        <v>0</v>
      </c>
      <c r="T79" s="170">
        <f t="shared" si="10"/>
        <v>0</v>
      </c>
      <c r="U79" s="92"/>
      <c r="V79" s="74"/>
      <c r="W79" s="74">
        <f ca="1">+'ŽSG Ekipe+POJ'!W80</f>
        <v>0</v>
      </c>
      <c r="X79" s="170">
        <f t="shared" si="11"/>
        <v>0</v>
      </c>
      <c r="Y79" s="166">
        <v>46.2</v>
      </c>
      <c r="Z79" s="167">
        <v>0</v>
      </c>
      <c r="AA79" s="168">
        <f t="shared" si="12"/>
        <v>46.2</v>
      </c>
      <c r="AB79" s="72">
        <f t="shared" si="13"/>
        <v>0</v>
      </c>
      <c r="AC79" s="24">
        <f>LARGE((H79,L79,P79,T79),2)</f>
        <v>0</v>
      </c>
      <c r="AD79" s="24">
        <f>LARGE((H79,L79,P79,T79),3)</f>
        <v>0</v>
      </c>
      <c r="AE79" s="24">
        <f>LARGE((H79,L79,P79,T79),4)</f>
        <v>0</v>
      </c>
    </row>
    <row r="80" spans="1:31" ht="15.75" hidden="1">
      <c r="A80" s="179">
        <v>34</v>
      </c>
      <c r="B80" s="67"/>
      <c r="C80" s="99"/>
      <c r="D80" s="99"/>
      <c r="E80" s="92"/>
      <c r="F80" s="74"/>
      <c r="G80" s="74">
        <f ca="1">+'ŽSG Ekipe+POJ'!G82</f>
        <v>0</v>
      </c>
      <c r="H80" s="170">
        <f t="shared" si="7"/>
        <v>0</v>
      </c>
      <c r="I80" s="92"/>
      <c r="J80" s="74"/>
      <c r="K80" s="74">
        <f ca="1">+'ŽSG Ekipe+POJ'!K82</f>
        <v>0</v>
      </c>
      <c r="L80" s="170">
        <f t="shared" si="8"/>
        <v>0</v>
      </c>
      <c r="M80" s="92"/>
      <c r="N80" s="74"/>
      <c r="O80" s="74">
        <f ca="1">+'ŽSG Ekipe+POJ'!O82</f>
        <v>0</v>
      </c>
      <c r="P80" s="170">
        <f t="shared" si="9"/>
        <v>0</v>
      </c>
      <c r="Q80" s="92"/>
      <c r="R80" s="74"/>
      <c r="S80" s="74">
        <f ca="1">+'ŽSG Ekipe+POJ'!S82</f>
        <v>0</v>
      </c>
      <c r="T80" s="170">
        <f t="shared" si="10"/>
        <v>0</v>
      </c>
      <c r="U80" s="92"/>
      <c r="V80" s="74"/>
      <c r="W80" s="74">
        <f ca="1">+'ŽSG Ekipe+POJ'!W82</f>
        <v>0</v>
      </c>
      <c r="X80" s="170">
        <f t="shared" si="11"/>
        <v>0</v>
      </c>
      <c r="Y80" s="166">
        <v>55.9</v>
      </c>
      <c r="Z80" s="167">
        <v>0</v>
      </c>
      <c r="AA80" s="168">
        <f t="shared" si="12"/>
        <v>55.9</v>
      </c>
      <c r="AB80" s="72">
        <f t="shared" si="13"/>
        <v>0</v>
      </c>
      <c r="AC80" s="24">
        <f>LARGE((H80,L80,P80,T80),2)</f>
        <v>0</v>
      </c>
      <c r="AD80" s="24">
        <f>LARGE((H80,L80,P80,T80),3)</f>
        <v>0</v>
      </c>
      <c r="AE80" s="24">
        <f>LARGE((H80,L80,P80,T80),4)</f>
        <v>0</v>
      </c>
    </row>
    <row r="81" spans="1:31" ht="15.75" hidden="1">
      <c r="A81" s="179">
        <v>35</v>
      </c>
      <c r="B81" s="67"/>
      <c r="C81" s="99"/>
      <c r="D81" s="99"/>
      <c r="E81" s="92"/>
      <c r="F81" s="74"/>
      <c r="G81" s="74">
        <f ca="1">+'ŽSG Ekipe+POJ'!G83</f>
        <v>0</v>
      </c>
      <c r="H81" s="170">
        <f t="shared" si="7"/>
        <v>0</v>
      </c>
      <c r="I81" s="92"/>
      <c r="J81" s="74"/>
      <c r="K81" s="74">
        <f ca="1">+'ŽSG Ekipe+POJ'!K83</f>
        <v>0</v>
      </c>
      <c r="L81" s="170">
        <f t="shared" si="8"/>
        <v>0</v>
      </c>
      <c r="M81" s="92"/>
      <c r="N81" s="74"/>
      <c r="O81" s="74">
        <f ca="1">+'ŽSG Ekipe+POJ'!O83</f>
        <v>0</v>
      </c>
      <c r="P81" s="170">
        <f t="shared" si="9"/>
        <v>0</v>
      </c>
      <c r="Q81" s="92"/>
      <c r="R81" s="74"/>
      <c r="S81" s="74">
        <f ca="1">+'ŽSG Ekipe+POJ'!S83</f>
        <v>0</v>
      </c>
      <c r="T81" s="170">
        <f t="shared" si="10"/>
        <v>0</v>
      </c>
      <c r="U81" s="92"/>
      <c r="V81" s="74"/>
      <c r="W81" s="74">
        <f ca="1">+'ŽSG Ekipe+POJ'!W83</f>
        <v>0</v>
      </c>
      <c r="X81" s="170">
        <f t="shared" si="11"/>
        <v>0</v>
      </c>
      <c r="Y81" s="166">
        <v>54.7</v>
      </c>
      <c r="Z81" s="167">
        <v>0</v>
      </c>
      <c r="AA81" s="168">
        <f t="shared" si="12"/>
        <v>54.7</v>
      </c>
      <c r="AB81" s="72">
        <f t="shared" si="13"/>
        <v>0</v>
      </c>
      <c r="AC81" s="24">
        <f>LARGE((H81,L81,P81,T81),2)</f>
        <v>0</v>
      </c>
      <c r="AD81" s="24">
        <f>LARGE((H81,L81,P81,T81),3)</f>
        <v>0</v>
      </c>
      <c r="AE81" s="24">
        <f>LARGE((H81,L81,P81,T81),4)</f>
        <v>0</v>
      </c>
    </row>
    <row r="82" spans="1:31" ht="15.75" hidden="1">
      <c r="A82" s="179">
        <v>36</v>
      </c>
      <c r="B82" s="67"/>
      <c r="C82" s="99"/>
      <c r="D82" s="99"/>
      <c r="E82" s="92"/>
      <c r="F82" s="74"/>
      <c r="G82" s="74">
        <f ca="1">+'ŽSG Ekipe+POJ'!G84</f>
        <v>0</v>
      </c>
      <c r="H82" s="170">
        <f t="shared" si="7"/>
        <v>0</v>
      </c>
      <c r="I82" s="92"/>
      <c r="J82" s="74"/>
      <c r="K82" s="74">
        <f ca="1">+'ŽSG Ekipe+POJ'!K84</f>
        <v>0</v>
      </c>
      <c r="L82" s="170">
        <f t="shared" si="8"/>
        <v>0</v>
      </c>
      <c r="M82" s="92"/>
      <c r="N82" s="74"/>
      <c r="O82" s="74">
        <f ca="1">+'ŽSG Ekipe+POJ'!O84</f>
        <v>0</v>
      </c>
      <c r="P82" s="170">
        <f t="shared" si="9"/>
        <v>0</v>
      </c>
      <c r="Q82" s="92"/>
      <c r="R82" s="74"/>
      <c r="S82" s="74">
        <f ca="1">+'ŽSG Ekipe+POJ'!S84</f>
        <v>0</v>
      </c>
      <c r="T82" s="170">
        <f t="shared" si="10"/>
        <v>0</v>
      </c>
      <c r="U82" s="92"/>
      <c r="V82" s="74"/>
      <c r="W82" s="74">
        <f ca="1">+'ŽSG Ekipe+POJ'!W84</f>
        <v>0</v>
      </c>
      <c r="X82" s="170">
        <f t="shared" si="11"/>
        <v>0</v>
      </c>
      <c r="Y82" s="166">
        <v>54.7</v>
      </c>
      <c r="Z82" s="167">
        <v>0</v>
      </c>
      <c r="AA82" s="168">
        <f t="shared" si="12"/>
        <v>54.7</v>
      </c>
      <c r="AB82" s="72">
        <f t="shared" si="13"/>
        <v>0</v>
      </c>
      <c r="AC82" s="24">
        <f>LARGE((H82,L82,P82,T82),2)</f>
        <v>0</v>
      </c>
      <c r="AD82" s="24">
        <f>LARGE((H82,L82,P82,T82),3)</f>
        <v>0</v>
      </c>
      <c r="AE82" s="24">
        <f>LARGE((H82,L82,P82,T82),4)</f>
        <v>0</v>
      </c>
    </row>
    <row r="83" spans="1:31" ht="15.75" hidden="1">
      <c r="A83" s="179">
        <v>37</v>
      </c>
      <c r="B83" s="67"/>
      <c r="C83" s="99"/>
      <c r="D83" s="99"/>
      <c r="E83" s="92"/>
      <c r="F83" s="74"/>
      <c r="G83" s="74">
        <f ca="1">+'ŽSG Ekipe+POJ'!G85</f>
        <v>0</v>
      </c>
      <c r="H83" s="170">
        <f t="shared" si="7"/>
        <v>0</v>
      </c>
      <c r="I83" s="92"/>
      <c r="J83" s="74"/>
      <c r="K83" s="74">
        <f ca="1">+'ŽSG Ekipe+POJ'!K85</f>
        <v>0</v>
      </c>
      <c r="L83" s="170">
        <f t="shared" si="8"/>
        <v>0</v>
      </c>
      <c r="M83" s="92"/>
      <c r="N83" s="74"/>
      <c r="O83" s="74">
        <f ca="1">+'ŽSG Ekipe+POJ'!O85</f>
        <v>0</v>
      </c>
      <c r="P83" s="170">
        <f t="shared" si="9"/>
        <v>0</v>
      </c>
      <c r="Q83" s="92"/>
      <c r="R83" s="74"/>
      <c r="S83" s="74">
        <f ca="1">+'ŽSG Ekipe+POJ'!S85</f>
        <v>0</v>
      </c>
      <c r="T83" s="170">
        <f t="shared" si="10"/>
        <v>0</v>
      </c>
      <c r="U83" s="92"/>
      <c r="V83" s="74"/>
      <c r="W83" s="74">
        <f ca="1">+'ŽSG Ekipe+POJ'!W85</f>
        <v>0</v>
      </c>
      <c r="X83" s="170">
        <f t="shared" si="11"/>
        <v>0</v>
      </c>
      <c r="Y83" s="166">
        <v>42.3</v>
      </c>
      <c r="Z83" s="167">
        <v>0</v>
      </c>
      <c r="AA83" s="168">
        <f t="shared" si="12"/>
        <v>42.3</v>
      </c>
      <c r="AB83" s="72">
        <f t="shared" si="13"/>
        <v>0</v>
      </c>
      <c r="AC83" s="24">
        <f>LARGE((H83,L83,P83,T83),2)</f>
        <v>0</v>
      </c>
      <c r="AD83" s="24">
        <f>LARGE((H83,L83,P83,T83),3)</f>
        <v>0</v>
      </c>
      <c r="AE83" s="24">
        <f>LARGE((H83,L83,P83,T83),4)</f>
        <v>0</v>
      </c>
    </row>
    <row r="84" spans="1:31" ht="15.75" hidden="1">
      <c r="A84" s="179">
        <v>38</v>
      </c>
      <c r="B84" s="67"/>
      <c r="C84" s="99"/>
      <c r="D84" s="99"/>
      <c r="E84" s="190"/>
      <c r="F84" s="74"/>
      <c r="G84" s="94">
        <f ca="1">+'ŽSG Ekipe+POJ'!G86</f>
        <v>0</v>
      </c>
      <c r="H84" s="170">
        <f t="shared" si="7"/>
        <v>0</v>
      </c>
      <c r="I84" s="190"/>
      <c r="J84" s="74"/>
      <c r="K84" s="94">
        <f ca="1">+'ŽSG Ekipe+POJ'!K86</f>
        <v>0</v>
      </c>
      <c r="L84" s="170">
        <f t="shared" si="8"/>
        <v>0</v>
      </c>
      <c r="M84" s="190"/>
      <c r="N84" s="74"/>
      <c r="O84" s="94">
        <f ca="1">+'ŽSG Ekipe+POJ'!O86</f>
        <v>0</v>
      </c>
      <c r="P84" s="170">
        <f t="shared" si="9"/>
        <v>0</v>
      </c>
      <c r="Q84" s="190"/>
      <c r="R84" s="74"/>
      <c r="S84" s="94">
        <f ca="1">+'ŽSG Ekipe+POJ'!S86</f>
        <v>0</v>
      </c>
      <c r="T84" s="170">
        <f t="shared" si="10"/>
        <v>0</v>
      </c>
      <c r="U84" s="190"/>
      <c r="V84" s="74"/>
      <c r="W84" s="94">
        <f ca="1">+'ŽSG Ekipe+POJ'!W86</f>
        <v>0</v>
      </c>
      <c r="X84" s="170">
        <f t="shared" si="11"/>
        <v>0</v>
      </c>
      <c r="Y84" s="166">
        <v>42.3</v>
      </c>
      <c r="Z84" s="167">
        <v>0</v>
      </c>
      <c r="AA84" s="168">
        <f t="shared" si="12"/>
        <v>42.3</v>
      </c>
      <c r="AB84" s="72">
        <f t="shared" si="13"/>
        <v>0</v>
      </c>
      <c r="AC84" s="24">
        <f>LARGE((H84,L84,P84,T84),2)</f>
        <v>0</v>
      </c>
      <c r="AD84" s="24">
        <f>LARGE((H84,L84,P84,T84),3)</f>
        <v>0</v>
      </c>
      <c r="AE84" s="24">
        <f>LARGE((H84,L84,P84,T84),4)</f>
        <v>0</v>
      </c>
    </row>
    <row r="85" spans="1:31" ht="15.75" hidden="1">
      <c r="A85" s="179">
        <v>39</v>
      </c>
      <c r="B85" s="67"/>
      <c r="C85" s="99"/>
      <c r="D85" s="99"/>
      <c r="E85" s="190"/>
      <c r="F85" s="74"/>
      <c r="G85" s="94">
        <f ca="1">+'ŽSG Ekipe+POJ'!G87</f>
        <v>0</v>
      </c>
      <c r="H85" s="170">
        <f t="shared" si="7"/>
        <v>0</v>
      </c>
      <c r="I85" s="190"/>
      <c r="J85" s="74"/>
      <c r="K85" s="94">
        <f ca="1">+'ŽSG Ekipe+POJ'!K87</f>
        <v>0</v>
      </c>
      <c r="L85" s="170">
        <f t="shared" si="8"/>
        <v>0</v>
      </c>
      <c r="M85" s="190"/>
      <c r="N85" s="74"/>
      <c r="O85" s="94">
        <f ca="1">+'ŽSG Ekipe+POJ'!O87</f>
        <v>0</v>
      </c>
      <c r="P85" s="170">
        <f t="shared" si="9"/>
        <v>0</v>
      </c>
      <c r="Q85" s="190"/>
      <c r="R85" s="74"/>
      <c r="S85" s="94">
        <f ca="1">+'ŽSG Ekipe+POJ'!S87</f>
        <v>0</v>
      </c>
      <c r="T85" s="170">
        <f t="shared" si="10"/>
        <v>0</v>
      </c>
      <c r="U85" s="190"/>
      <c r="V85" s="74"/>
      <c r="W85" s="94">
        <f ca="1">+'ŽSG Ekipe+POJ'!W87</f>
        <v>0</v>
      </c>
      <c r="X85" s="170">
        <f t="shared" si="11"/>
        <v>0</v>
      </c>
      <c r="Y85" s="166">
        <v>41.7</v>
      </c>
      <c r="Z85" s="167">
        <v>0</v>
      </c>
      <c r="AA85" s="168">
        <f t="shared" si="12"/>
        <v>41.7</v>
      </c>
      <c r="AB85" s="72">
        <f t="shared" si="13"/>
        <v>0</v>
      </c>
      <c r="AC85" s="24">
        <f>LARGE((H85,L85,P85,T85),2)</f>
        <v>0</v>
      </c>
      <c r="AD85" s="24">
        <f>LARGE((H85,L85,P85,T85),3)</f>
        <v>0</v>
      </c>
      <c r="AE85" s="24">
        <f>LARGE((H85,L85,P85,T85),4)</f>
        <v>0</v>
      </c>
    </row>
    <row r="86" spans="1:31" ht="15.75" hidden="1">
      <c r="A86" s="179">
        <v>40</v>
      </c>
      <c r="B86" s="67"/>
      <c r="C86" s="99"/>
      <c r="D86" s="99"/>
      <c r="E86" s="92"/>
      <c r="F86" s="74"/>
      <c r="G86" s="74">
        <f ca="1">+'ŽSG Ekipe+POJ'!G89</f>
        <v>0</v>
      </c>
      <c r="H86" s="170">
        <f t="shared" si="7"/>
        <v>0</v>
      </c>
      <c r="I86" s="92"/>
      <c r="J86" s="74"/>
      <c r="K86" s="74">
        <f ca="1">+'ŽSG Ekipe+POJ'!K89</f>
        <v>0</v>
      </c>
      <c r="L86" s="170">
        <f t="shared" si="8"/>
        <v>0</v>
      </c>
      <c r="M86" s="92"/>
      <c r="N86" s="74"/>
      <c r="O86" s="74">
        <f ca="1">+'ŽSG Ekipe+POJ'!O89</f>
        <v>0</v>
      </c>
      <c r="P86" s="170">
        <f t="shared" si="9"/>
        <v>0</v>
      </c>
      <c r="Q86" s="92"/>
      <c r="R86" s="74"/>
      <c r="S86" s="74">
        <f ca="1">+'ŽSG Ekipe+POJ'!S89</f>
        <v>0</v>
      </c>
      <c r="T86" s="170">
        <f t="shared" si="10"/>
        <v>0</v>
      </c>
      <c r="U86" s="92"/>
      <c r="V86" s="74"/>
      <c r="W86" s="74">
        <f ca="1">+'ŽSG Ekipe+POJ'!W188</f>
        <v>0</v>
      </c>
      <c r="X86" s="170">
        <f t="shared" si="11"/>
        <v>0</v>
      </c>
      <c r="Y86" s="166">
        <v>61.6</v>
      </c>
      <c r="Z86" s="167">
        <v>60.1</v>
      </c>
      <c r="AA86" s="168">
        <f t="shared" si="12"/>
        <v>121.7</v>
      </c>
      <c r="AB86" s="72">
        <f t="shared" si="13"/>
        <v>0</v>
      </c>
      <c r="AC86" s="24">
        <f>LARGE((H86,L86,P86,T86),2)</f>
        <v>0</v>
      </c>
      <c r="AD86" s="24">
        <f>LARGE((H86,L86,P86,T86),3)</f>
        <v>0</v>
      </c>
      <c r="AE86" s="24">
        <f>LARGE((H86,L86,P86,T86),4)</f>
        <v>0</v>
      </c>
    </row>
    <row r="87" spans="1:31" ht="15.75" hidden="1">
      <c r="A87" s="179">
        <v>41</v>
      </c>
      <c r="B87" s="67"/>
      <c r="C87" s="99"/>
      <c r="D87" s="99"/>
      <c r="E87" s="92"/>
      <c r="F87" s="74"/>
      <c r="G87" s="74">
        <f ca="1">+'ŽSG Ekipe+POJ'!G92</f>
        <v>0</v>
      </c>
      <c r="H87" s="170">
        <f t="shared" si="7"/>
        <v>0</v>
      </c>
      <c r="I87" s="92"/>
      <c r="J87" s="74"/>
      <c r="K87" s="74">
        <f ca="1">+'ŽSG Ekipe+POJ'!K92</f>
        <v>0</v>
      </c>
      <c r="L87" s="170">
        <f t="shared" si="8"/>
        <v>0</v>
      </c>
      <c r="M87" s="92"/>
      <c r="N87" s="74"/>
      <c r="O87" s="74">
        <f ca="1">+'ŽSG Ekipe+POJ'!O92</f>
        <v>0</v>
      </c>
      <c r="P87" s="170">
        <f t="shared" si="9"/>
        <v>0</v>
      </c>
      <c r="Q87" s="92"/>
      <c r="R87" s="74"/>
      <c r="S87" s="74">
        <f ca="1">+'ŽSG Ekipe+POJ'!S92</f>
        <v>0</v>
      </c>
      <c r="T87" s="170">
        <f t="shared" si="10"/>
        <v>0</v>
      </c>
      <c r="U87" s="92"/>
      <c r="V87" s="74"/>
      <c r="W87" s="74">
        <f ca="1">+'ŽSG Ekipe+POJ'!W92</f>
        <v>0</v>
      </c>
      <c r="X87" s="170">
        <f t="shared" si="11"/>
        <v>0</v>
      </c>
      <c r="Y87" s="166">
        <v>56.8</v>
      </c>
      <c r="Z87" s="167">
        <v>58</v>
      </c>
      <c r="AA87" s="168">
        <f t="shared" si="12"/>
        <v>114.8</v>
      </c>
      <c r="AB87" s="72">
        <f t="shared" si="13"/>
        <v>0</v>
      </c>
      <c r="AC87" s="24">
        <f>LARGE((H87,L87,P87,T87),2)</f>
        <v>0</v>
      </c>
      <c r="AD87" s="24">
        <f>LARGE((H87,L87,P87,T87),3)</f>
        <v>0</v>
      </c>
      <c r="AE87" s="24">
        <f>LARGE((H87,L87,P87,T87),4)</f>
        <v>0</v>
      </c>
    </row>
    <row r="88" spans="1:31" ht="15.75" hidden="1">
      <c r="A88" s="179">
        <v>42</v>
      </c>
      <c r="B88" s="67"/>
      <c r="C88" s="99"/>
      <c r="D88" s="99"/>
      <c r="E88" s="92"/>
      <c r="F88" s="74"/>
      <c r="G88" s="74">
        <f ca="1">+'ŽSG Ekipe+POJ'!G93</f>
        <v>0</v>
      </c>
      <c r="H88" s="170">
        <f t="shared" si="7"/>
        <v>0</v>
      </c>
      <c r="I88" s="92"/>
      <c r="J88" s="74"/>
      <c r="K88" s="74">
        <f ca="1">+'ŽSG Ekipe+POJ'!K93</f>
        <v>0</v>
      </c>
      <c r="L88" s="170">
        <f t="shared" si="8"/>
        <v>0</v>
      </c>
      <c r="M88" s="92"/>
      <c r="N88" s="74"/>
      <c r="O88" s="74">
        <f ca="1">+'ŽSG Ekipe+POJ'!O93</f>
        <v>0</v>
      </c>
      <c r="P88" s="170">
        <f t="shared" si="9"/>
        <v>0</v>
      </c>
      <c r="Q88" s="92"/>
      <c r="R88" s="74"/>
      <c r="S88" s="74">
        <f ca="1">+'ŽSG Ekipe+POJ'!S93</f>
        <v>0</v>
      </c>
      <c r="T88" s="170">
        <f t="shared" si="10"/>
        <v>0</v>
      </c>
      <c r="U88" s="92"/>
      <c r="V88" s="74"/>
      <c r="W88" s="74">
        <f ca="1">+'ŽSG Ekipe+POJ'!W93</f>
        <v>0</v>
      </c>
      <c r="X88" s="170">
        <f t="shared" si="11"/>
        <v>0</v>
      </c>
      <c r="Y88" s="166">
        <v>55.3</v>
      </c>
      <c r="Z88" s="167">
        <v>0</v>
      </c>
      <c r="AA88" s="168">
        <f t="shared" si="12"/>
        <v>55.3</v>
      </c>
      <c r="AB88" s="72">
        <f t="shared" si="13"/>
        <v>0</v>
      </c>
      <c r="AC88" s="24">
        <f>LARGE((H88,L88,P88,T88),2)</f>
        <v>0</v>
      </c>
      <c r="AD88" s="24">
        <f>LARGE((H88,L88,P88,T88),3)</f>
        <v>0</v>
      </c>
      <c r="AE88" s="24">
        <f>LARGE((H88,L88,P88,T88),4)</f>
        <v>0</v>
      </c>
    </row>
    <row r="89" spans="1:31" ht="15.75" hidden="1">
      <c r="A89" s="179">
        <v>43</v>
      </c>
      <c r="B89" s="67"/>
      <c r="C89" s="99"/>
      <c r="D89" s="218"/>
      <c r="E89" s="94"/>
      <c r="F89" s="74"/>
      <c r="G89" s="74">
        <f ca="1">+'ŽSG Ekipe+POJ'!G94</f>
        <v>0</v>
      </c>
      <c r="H89" s="170">
        <f t="shared" si="7"/>
        <v>0</v>
      </c>
      <c r="I89" s="74"/>
      <c r="J89" s="74"/>
      <c r="K89" s="74">
        <f ca="1">+'ŽSG Ekipe+POJ'!K94</f>
        <v>0</v>
      </c>
      <c r="L89" s="170">
        <f t="shared" si="8"/>
        <v>0</v>
      </c>
      <c r="M89" s="74"/>
      <c r="N89" s="74"/>
      <c r="O89" s="74">
        <f ca="1">+'ŽSG Ekipe+POJ'!O94</f>
        <v>0</v>
      </c>
      <c r="P89" s="170">
        <f t="shared" si="9"/>
        <v>0</v>
      </c>
      <c r="Q89" s="74"/>
      <c r="R89" s="74"/>
      <c r="S89" s="74">
        <f ca="1">+'ŽSG Ekipe+POJ'!S94</f>
        <v>0</v>
      </c>
      <c r="T89" s="170">
        <f t="shared" si="10"/>
        <v>0</v>
      </c>
      <c r="U89" s="74"/>
      <c r="V89" s="74"/>
      <c r="W89" s="74">
        <f ca="1">+'ŽSG Ekipe+POJ'!W94</f>
        <v>0</v>
      </c>
      <c r="X89" s="170">
        <f t="shared" si="11"/>
        <v>0</v>
      </c>
      <c r="Y89" s="166">
        <v>46.8</v>
      </c>
      <c r="Z89" s="167">
        <v>52.6</v>
      </c>
      <c r="AA89" s="168">
        <f t="shared" si="12"/>
        <v>99.4</v>
      </c>
      <c r="AB89" s="72">
        <f t="shared" si="13"/>
        <v>0</v>
      </c>
      <c r="AC89" s="24">
        <f>LARGE((H89,L89,P89,T89),2)</f>
        <v>0</v>
      </c>
      <c r="AD89" s="24">
        <f>LARGE((H89,L89,P89,T89),3)</f>
        <v>0</v>
      </c>
      <c r="AE89" s="24">
        <f>LARGE((H89,L89,P89,T89),4)</f>
        <v>0</v>
      </c>
    </row>
    <row r="90" spans="1:31" ht="15.75" hidden="1">
      <c r="A90" s="179">
        <v>44</v>
      </c>
      <c r="B90" s="67"/>
      <c r="C90" s="99"/>
      <c r="D90" s="218"/>
      <c r="E90" s="217"/>
      <c r="F90" s="214"/>
      <c r="G90" s="214">
        <f ca="1">'ŽSG Ekipe+POJ'!G194</f>
        <v>0</v>
      </c>
      <c r="H90" s="170">
        <f t="shared" si="7"/>
        <v>0</v>
      </c>
      <c r="I90" s="214"/>
      <c r="J90" s="214"/>
      <c r="K90" s="214">
        <f ca="1">'ŽSG Ekipe+POJ'!K194</f>
        <v>0</v>
      </c>
      <c r="L90" s="170">
        <f t="shared" si="8"/>
        <v>0</v>
      </c>
      <c r="M90" s="214"/>
      <c r="N90" s="214"/>
      <c r="O90" s="214">
        <f ca="1">'ŽSG Ekipe+POJ'!O194</f>
        <v>0</v>
      </c>
      <c r="P90" s="170">
        <f t="shared" si="9"/>
        <v>0</v>
      </c>
      <c r="Q90" s="214"/>
      <c r="R90" s="214"/>
      <c r="S90" s="214">
        <f ca="1">'ŽSG Ekipe+POJ'!S194</f>
        <v>0</v>
      </c>
      <c r="T90" s="170">
        <f t="shared" si="10"/>
        <v>0</v>
      </c>
      <c r="U90" s="214"/>
      <c r="V90" s="214"/>
      <c r="W90" s="214">
        <f ca="1">'ŽSG Ekipe+POJ'!W194</f>
        <v>0</v>
      </c>
      <c r="X90" s="170">
        <f t="shared" si="11"/>
        <v>0</v>
      </c>
      <c r="Y90" s="172">
        <v>56.5</v>
      </c>
      <c r="Z90" s="167">
        <v>0</v>
      </c>
      <c r="AA90" s="168">
        <f t="shared" si="12"/>
        <v>56.5</v>
      </c>
      <c r="AB90" s="72">
        <f t="shared" si="13"/>
        <v>0</v>
      </c>
      <c r="AC90" s="24">
        <f>LARGE((H90,L90,P90,T90),2)</f>
        <v>0</v>
      </c>
      <c r="AD90" s="24">
        <f>LARGE((H90,L90,P90,T90),3)</f>
        <v>0</v>
      </c>
      <c r="AE90" s="24">
        <f>LARGE((H90,L90,P90,T90),4)</f>
        <v>0</v>
      </c>
    </row>
    <row r="92" spans="1:31" ht="16.5" thickBot="1">
      <c r="A92" s="19"/>
      <c r="B92" s="57" t="s">
        <v>197</v>
      </c>
      <c r="C92" s="75"/>
      <c r="D92" s="165"/>
      <c r="E92" s="68"/>
      <c r="F92" s="68"/>
      <c r="G92" s="68"/>
      <c r="H92" s="70"/>
      <c r="I92" s="68"/>
      <c r="J92" s="68"/>
      <c r="K92" s="68"/>
      <c r="L92" s="70"/>
      <c r="M92" s="68"/>
      <c r="N92" s="68"/>
      <c r="O92" s="68"/>
      <c r="P92" s="70"/>
      <c r="Q92" s="68"/>
      <c r="R92" s="68"/>
      <c r="S92" s="68"/>
      <c r="T92" s="70"/>
      <c r="U92" s="69"/>
      <c r="V92" s="69"/>
      <c r="W92" s="69"/>
      <c r="X92" s="70"/>
      <c r="Y92" s="70"/>
      <c r="Z92" s="70"/>
      <c r="AA92" s="71"/>
      <c r="AB92" s="48"/>
      <c r="AC92" s="48"/>
      <c r="AD92" s="48"/>
      <c r="AE92" s="48"/>
    </row>
    <row r="93" spans="1:31" ht="25.5" customHeight="1">
      <c r="A93" s="201" t="s">
        <v>28</v>
      </c>
      <c r="B93" s="202" t="s">
        <v>21</v>
      </c>
      <c r="C93" s="203" t="s">
        <v>17</v>
      </c>
      <c r="D93" s="274" t="s">
        <v>46</v>
      </c>
      <c r="E93" s="131"/>
      <c r="F93" s="132"/>
      <c r="G93" s="132"/>
      <c r="H93" s="133"/>
      <c r="I93" s="131"/>
      <c r="J93" s="132"/>
      <c r="K93" s="132"/>
      <c r="L93" s="133"/>
      <c r="M93" s="131"/>
      <c r="N93" s="132"/>
      <c r="O93" s="132"/>
      <c r="P93" s="133"/>
      <c r="Q93" s="131"/>
      <c r="R93" s="132"/>
      <c r="S93" s="132"/>
      <c r="T93" s="133"/>
      <c r="U93" s="283" t="s">
        <v>167</v>
      </c>
      <c r="V93" s="284"/>
      <c r="W93" s="284"/>
      <c r="X93" s="284"/>
      <c r="Y93" s="268" t="s">
        <v>48</v>
      </c>
      <c r="Z93" s="270" t="s">
        <v>52</v>
      </c>
      <c r="AA93" s="272" t="s">
        <v>49</v>
      </c>
    </row>
    <row r="94" spans="1:31" ht="15.75">
      <c r="A94" s="140"/>
      <c r="B94" s="141"/>
      <c r="C94" s="143"/>
      <c r="D94" s="275"/>
      <c r="E94" s="134" t="s">
        <v>29</v>
      </c>
      <c r="F94" s="135" t="s">
        <v>30</v>
      </c>
      <c r="G94" s="136" t="s">
        <v>34</v>
      </c>
      <c r="H94" s="137" t="s">
        <v>32</v>
      </c>
      <c r="I94" s="134" t="s">
        <v>29</v>
      </c>
      <c r="J94" s="135" t="s">
        <v>30</v>
      </c>
      <c r="K94" s="136" t="s">
        <v>34</v>
      </c>
      <c r="L94" s="138" t="s">
        <v>32</v>
      </c>
      <c r="M94" s="134" t="s">
        <v>29</v>
      </c>
      <c r="N94" s="135" t="s">
        <v>30</v>
      </c>
      <c r="O94" s="136" t="s">
        <v>34</v>
      </c>
      <c r="P94" s="138" t="s">
        <v>32</v>
      </c>
      <c r="Q94" s="175" t="s">
        <v>29</v>
      </c>
      <c r="R94" s="176" t="s">
        <v>30</v>
      </c>
      <c r="S94" s="177" t="s">
        <v>34</v>
      </c>
      <c r="T94" s="178" t="s">
        <v>32</v>
      </c>
      <c r="U94" s="134" t="s">
        <v>29</v>
      </c>
      <c r="V94" s="135" t="s">
        <v>30</v>
      </c>
      <c r="W94" s="136" t="s">
        <v>34</v>
      </c>
      <c r="X94" s="139" t="s">
        <v>23</v>
      </c>
      <c r="Y94" s="269"/>
      <c r="Z94" s="271"/>
      <c r="AA94" s="273"/>
    </row>
    <row r="95" spans="1:31" ht="15.75">
      <c r="A95" s="179">
        <v>1</v>
      </c>
      <c r="B95" s="239" t="str">
        <f ca="1">'ŽSG Ekipe+POJ'!B105</f>
        <v>Mudnić Nora</v>
      </c>
      <c r="C95" s="239" t="str">
        <f ca="1">'ŽSG Ekipe+POJ'!C105</f>
        <v>GK Salto-Solin</v>
      </c>
      <c r="D95" s="67" t="str">
        <f ca="1">'ŽSG Ekipe+POJ'!D105</f>
        <v>2001.</v>
      </c>
      <c r="E95" s="247">
        <f ca="1">'ŽSG Ekipe+POJ'!E105</f>
        <v>6</v>
      </c>
      <c r="F95" s="247">
        <f ca="1">'ŽSG Ekipe+POJ'!F105</f>
        <v>9.5</v>
      </c>
      <c r="G95" s="74">
        <f ca="1">+'ŽSG Ekipe+POJ'!G103</f>
        <v>0</v>
      </c>
      <c r="H95" s="170">
        <f t="shared" ref="H95:H112" si="14">+E95+F95-G95</f>
        <v>15.5</v>
      </c>
      <c r="I95" s="247">
        <f ca="1">'ŽSG Ekipe+POJ'!I105</f>
        <v>6</v>
      </c>
      <c r="J95" s="247">
        <f ca="1">'ŽSG Ekipe+POJ'!J105</f>
        <v>8.6</v>
      </c>
      <c r="K95" s="74">
        <f ca="1">+'ŽSG Ekipe+POJ'!K103</f>
        <v>0</v>
      </c>
      <c r="L95" s="170">
        <f t="shared" ref="L95:L112" si="15">+I95+J95-K95</f>
        <v>14.6</v>
      </c>
      <c r="M95" s="247">
        <f ca="1">'ŽSG Ekipe+POJ'!M105</f>
        <v>6</v>
      </c>
      <c r="N95" s="247">
        <f ca="1">'ŽSG Ekipe+POJ'!N105</f>
        <v>8.4</v>
      </c>
      <c r="O95" s="74">
        <f ca="1">+'ŽSG Ekipe+POJ'!O103</f>
        <v>0</v>
      </c>
      <c r="P95" s="170">
        <f t="shared" ref="P95:P112" si="16">+M95+N95-O95</f>
        <v>14.4</v>
      </c>
      <c r="Q95" s="247">
        <f ca="1">'ŽSG Ekipe+POJ'!Q105</f>
        <v>6</v>
      </c>
      <c r="R95" s="247">
        <f ca="1">'ŽSG Ekipe+POJ'!R105</f>
        <v>9.4</v>
      </c>
      <c r="S95" s="74">
        <f ca="1">+'ŽSG Ekipe+POJ'!S103</f>
        <v>0</v>
      </c>
      <c r="T95" s="170">
        <f t="shared" ref="T95:T112" si="17">+Q95+R95-S95</f>
        <v>15.4</v>
      </c>
      <c r="U95" s="247">
        <f ca="1">'ŽSG Ekipe+POJ'!U105</f>
        <v>24</v>
      </c>
      <c r="V95" s="247">
        <f ca="1">'ŽSG Ekipe+POJ'!V105</f>
        <v>35.9</v>
      </c>
      <c r="W95" s="74">
        <f ca="1">+'ŽSG Ekipe+POJ'!W103</f>
        <v>0</v>
      </c>
      <c r="X95" s="170">
        <f t="shared" ref="X95:X112" si="18">+U95+V95-W95</f>
        <v>59.9</v>
      </c>
      <c r="Y95" s="172">
        <v>61.4</v>
      </c>
      <c r="Z95" s="173">
        <v>62</v>
      </c>
      <c r="AA95" s="174">
        <f t="shared" ref="AA95:AA132" si="19">SUM(X95:Z95)-MIN(X95:Z95)</f>
        <v>123.4</v>
      </c>
      <c r="AB95" s="72">
        <f>MAX(H95,L95,P95,T95)</f>
        <v>15.5</v>
      </c>
      <c r="AC95" s="24">
        <f>LARGE((H95,L95,P95,T95),2)</f>
        <v>15.4</v>
      </c>
      <c r="AD95" s="24">
        <f>LARGE((H95,L95,P95,T95),3)</f>
        <v>14.6</v>
      </c>
      <c r="AE95" s="24">
        <f>LARGE((H95,L95,P95,T95),4)</f>
        <v>14.4</v>
      </c>
    </row>
    <row r="96" spans="1:31" ht="15.75">
      <c r="A96" s="179">
        <v>2</v>
      </c>
      <c r="B96" s="239" t="str">
        <f ca="1">'ŽSG Ekipe+POJ'!B205</f>
        <v>Balja Lucija</v>
      </c>
      <c r="C96" s="239" t="str">
        <f ca="1">'ŽSG Ekipe+POJ'!C205</f>
        <v>GK Dišpet</v>
      </c>
      <c r="D96" s="67" t="str">
        <f ca="1">'ŽSG Ekipe+POJ'!D205</f>
        <v>1998.</v>
      </c>
      <c r="E96" s="247">
        <f ca="1">'ŽSG Ekipe+POJ'!E205</f>
        <v>6</v>
      </c>
      <c r="F96" s="247">
        <f ca="1">'ŽSG Ekipe+POJ'!F205</f>
        <v>9.6999999999999993</v>
      </c>
      <c r="G96" s="74">
        <f ca="1">+'ŽSG Ekipe+POJ'!G102</f>
        <v>0</v>
      </c>
      <c r="H96" s="170">
        <f t="shared" si="14"/>
        <v>15.7</v>
      </c>
      <c r="I96" s="247">
        <f ca="1">'ŽSG Ekipe+POJ'!I205</f>
        <v>6</v>
      </c>
      <c r="J96" s="247">
        <f ca="1">'ŽSG Ekipe+POJ'!J205</f>
        <v>8.6999999999999993</v>
      </c>
      <c r="K96" s="74">
        <f ca="1">+'ŽSG Ekipe+POJ'!K102</f>
        <v>0</v>
      </c>
      <c r="L96" s="170">
        <f t="shared" si="15"/>
        <v>14.7</v>
      </c>
      <c r="M96" s="247">
        <f ca="1">'ŽSG Ekipe+POJ'!M205</f>
        <v>5</v>
      </c>
      <c r="N96" s="247">
        <f ca="1">'ŽSG Ekipe+POJ'!N205</f>
        <v>9.3000000000000007</v>
      </c>
      <c r="O96" s="74">
        <f ca="1">+'ŽSG Ekipe+POJ'!O102</f>
        <v>0</v>
      </c>
      <c r="P96" s="170">
        <f t="shared" si="16"/>
        <v>14.3</v>
      </c>
      <c r="Q96" s="247">
        <f ca="1">'ŽSG Ekipe+POJ'!Q205</f>
        <v>6</v>
      </c>
      <c r="R96" s="247">
        <f ca="1">'ŽSG Ekipe+POJ'!R205</f>
        <v>9</v>
      </c>
      <c r="S96" s="74">
        <f ca="1">+'ŽSG Ekipe+POJ'!S102</f>
        <v>0</v>
      </c>
      <c r="T96" s="170">
        <f t="shared" si="17"/>
        <v>15</v>
      </c>
      <c r="U96" s="247">
        <f ca="1">'ŽSG Ekipe+POJ'!U205</f>
        <v>23</v>
      </c>
      <c r="V96" s="247">
        <f ca="1">'ŽSG Ekipe+POJ'!V205</f>
        <v>36.700000000000003</v>
      </c>
      <c r="W96" s="74">
        <f ca="1">+'ŽSG Ekipe+POJ'!W102</f>
        <v>0</v>
      </c>
      <c r="X96" s="170">
        <f t="shared" si="18"/>
        <v>59.7</v>
      </c>
      <c r="Y96" s="166">
        <v>60.7</v>
      </c>
      <c r="Z96" s="167">
        <v>61.7</v>
      </c>
      <c r="AA96" s="168">
        <f t="shared" si="19"/>
        <v>122.40000000000002</v>
      </c>
      <c r="AB96" s="72">
        <f>MAX(H96,L96,P96,T96)</f>
        <v>15.7</v>
      </c>
      <c r="AC96" s="24">
        <f>LARGE((H96,L96,P96,T96),2)</f>
        <v>15</v>
      </c>
      <c r="AD96" s="24">
        <f>LARGE((H96,L96,P96,T96),3)</f>
        <v>14.7</v>
      </c>
      <c r="AE96" s="24">
        <f>LARGE((H96,L96,P96,T96),4)</f>
        <v>14.3</v>
      </c>
    </row>
    <row r="97" spans="1:31" ht="15.75">
      <c r="A97" s="179">
        <v>3</v>
      </c>
      <c r="B97" s="239" t="str">
        <f ca="1">'ŽSG Ekipe+POJ'!B101</f>
        <v>Bekavac Basić Dinka</v>
      </c>
      <c r="C97" s="239" t="str">
        <f ca="1">'ŽSG Ekipe+POJ'!C101</f>
        <v>GK Salto-Solin</v>
      </c>
      <c r="D97" s="67" t="str">
        <f ca="1">'ŽSG Ekipe+POJ'!D101</f>
        <v>1998.</v>
      </c>
      <c r="E97" s="247">
        <f ca="1">'ŽSG Ekipe+POJ'!E101</f>
        <v>6</v>
      </c>
      <c r="F97" s="247">
        <f ca="1">'ŽSG Ekipe+POJ'!F101</f>
        <v>8.8000000000000007</v>
      </c>
      <c r="G97" s="74">
        <f ca="1">+'ŽSG Ekipe+POJ'!G208</f>
        <v>0</v>
      </c>
      <c r="H97" s="170">
        <f t="shared" si="14"/>
        <v>14.8</v>
      </c>
      <c r="I97" s="247">
        <f ca="1">'ŽSG Ekipe+POJ'!I101</f>
        <v>6</v>
      </c>
      <c r="J97" s="247">
        <f ca="1">'ŽSG Ekipe+POJ'!J101</f>
        <v>8.3000000000000007</v>
      </c>
      <c r="K97" s="74">
        <f ca="1">+'ŽSG Ekipe+POJ'!K208</f>
        <v>0</v>
      </c>
      <c r="L97" s="170">
        <f t="shared" si="15"/>
        <v>14.3</v>
      </c>
      <c r="M97" s="247">
        <f ca="1">'ŽSG Ekipe+POJ'!M101</f>
        <v>6</v>
      </c>
      <c r="N97" s="247">
        <f ca="1">'ŽSG Ekipe+POJ'!N101</f>
        <v>9</v>
      </c>
      <c r="O97" s="94">
        <f ca="1">+'ŽSG Ekipe+POJ'!O208</f>
        <v>0</v>
      </c>
      <c r="P97" s="170">
        <f t="shared" si="16"/>
        <v>15</v>
      </c>
      <c r="Q97" s="247">
        <f ca="1">'ŽSG Ekipe+POJ'!Q101</f>
        <v>6</v>
      </c>
      <c r="R97" s="247">
        <f ca="1">'ŽSG Ekipe+POJ'!R101</f>
        <v>8.5</v>
      </c>
      <c r="S97" s="74">
        <f ca="1">+'ŽSG Ekipe+POJ'!S208</f>
        <v>0</v>
      </c>
      <c r="T97" s="170">
        <f t="shared" si="17"/>
        <v>14.5</v>
      </c>
      <c r="U97" s="247">
        <f ca="1">'ŽSG Ekipe+POJ'!U101</f>
        <v>24</v>
      </c>
      <c r="V97" s="247">
        <f ca="1">'ŽSG Ekipe+POJ'!V101</f>
        <v>34.6</v>
      </c>
      <c r="W97" s="74">
        <f ca="1">+'ŽSG Ekipe+POJ'!W208</f>
        <v>0</v>
      </c>
      <c r="X97" s="170">
        <f t="shared" si="18"/>
        <v>58.6</v>
      </c>
      <c r="Y97" s="166">
        <v>61.1</v>
      </c>
      <c r="Z97" s="167">
        <v>59.85</v>
      </c>
      <c r="AA97" s="168">
        <f t="shared" si="19"/>
        <v>120.95000000000002</v>
      </c>
      <c r="AB97" s="72">
        <f t="shared" ref="AB97:AB127" si="20">MAX(H97,L97,P97,T97)</f>
        <v>15</v>
      </c>
      <c r="AC97" s="24">
        <f>LARGE((H97,L97,P97,T97),2)</f>
        <v>14.8</v>
      </c>
      <c r="AD97" s="24">
        <f>LARGE((H97,L97,P97,T97),3)</f>
        <v>14.5</v>
      </c>
      <c r="AE97" s="24">
        <f>LARGE((H97,L97,P97,T97),4)</f>
        <v>14.3</v>
      </c>
    </row>
    <row r="98" spans="1:31" ht="15.75">
      <c r="A98" s="179">
        <v>4</v>
      </c>
      <c r="B98" s="239" t="str">
        <f ca="1">'ŽSG Ekipe+POJ'!B115</f>
        <v>Dobrić Katarina</v>
      </c>
      <c r="C98" s="239" t="str">
        <f ca="1">'ŽSG Ekipe+POJ'!C115</f>
        <v>GK Kaštela</v>
      </c>
      <c r="D98" s="239" t="str">
        <f ca="1">'ŽSG Ekipe+POJ'!D115</f>
        <v>1999.</v>
      </c>
      <c r="E98" s="250">
        <f ca="1">'ŽSG Ekipe+POJ'!E115</f>
        <v>6</v>
      </c>
      <c r="F98" s="250">
        <f ca="1">'ŽSG Ekipe+POJ'!F115</f>
        <v>9</v>
      </c>
      <c r="G98" s="74">
        <f ca="1">+'ŽSG Ekipe+POJ'!G122</f>
        <v>0</v>
      </c>
      <c r="H98" s="170">
        <f t="shared" si="14"/>
        <v>15</v>
      </c>
      <c r="I98" s="250">
        <f ca="1">'ŽSG Ekipe+POJ'!I115</f>
        <v>6</v>
      </c>
      <c r="J98" s="250">
        <f ca="1">'ŽSG Ekipe+POJ'!J115</f>
        <v>8.8000000000000007</v>
      </c>
      <c r="K98" s="74">
        <f ca="1">+'ŽSG Ekipe+POJ'!K122</f>
        <v>0</v>
      </c>
      <c r="L98" s="170">
        <f t="shared" si="15"/>
        <v>14.8</v>
      </c>
      <c r="M98" s="250">
        <f ca="1">'ŽSG Ekipe+POJ'!M115</f>
        <v>6</v>
      </c>
      <c r="N98" s="250">
        <f ca="1">'ŽSG Ekipe+POJ'!N115</f>
        <v>8.5</v>
      </c>
      <c r="O98" s="74">
        <f ca="1">+'ŽSG Ekipe+POJ'!O122</f>
        <v>0</v>
      </c>
      <c r="P98" s="170">
        <f t="shared" si="16"/>
        <v>14.5</v>
      </c>
      <c r="Q98" s="250">
        <f ca="1">'ŽSG Ekipe+POJ'!Q115</f>
        <v>6</v>
      </c>
      <c r="R98" s="250">
        <f ca="1">'ŽSG Ekipe+POJ'!R115</f>
        <v>7.9</v>
      </c>
      <c r="S98" s="74">
        <f ca="1">+'ŽSG Ekipe+POJ'!S122</f>
        <v>0</v>
      </c>
      <c r="T98" s="170">
        <f t="shared" si="17"/>
        <v>13.9</v>
      </c>
      <c r="U98" s="250">
        <f ca="1">'ŽSG Ekipe+POJ'!U115</f>
        <v>24</v>
      </c>
      <c r="V98" s="250">
        <f ca="1">'ŽSG Ekipe+POJ'!V115</f>
        <v>34.200000000000003</v>
      </c>
      <c r="W98" s="74">
        <f ca="1">+'ŽSG Ekipe+POJ'!W122</f>
        <v>0</v>
      </c>
      <c r="X98" s="170">
        <f t="shared" si="18"/>
        <v>58.2</v>
      </c>
      <c r="Y98" s="166">
        <v>60.7</v>
      </c>
      <c r="Z98" s="167">
        <v>60.7</v>
      </c>
      <c r="AA98" s="168">
        <f t="shared" si="19"/>
        <v>121.40000000000002</v>
      </c>
      <c r="AB98" s="72">
        <f t="shared" si="20"/>
        <v>15</v>
      </c>
      <c r="AC98" s="24">
        <f>LARGE((H98,L98,P98,T98),2)</f>
        <v>14.8</v>
      </c>
      <c r="AD98" s="24">
        <f>LARGE((H98,L98,P98,T98),3)</f>
        <v>14.5</v>
      </c>
      <c r="AE98" s="24">
        <f>LARGE((H98,L98,P98,T98),4)</f>
        <v>13.9</v>
      </c>
    </row>
    <row r="99" spans="1:31" ht="15.75">
      <c r="A99" s="179">
        <v>5</v>
      </c>
      <c r="B99" s="239" t="str">
        <f ca="1">'ŽSG Ekipe+POJ'!B116</f>
        <v>Sabljić Margareta</v>
      </c>
      <c r="C99" s="239" t="str">
        <f ca="1">'ŽSG Ekipe+POJ'!C116</f>
        <v>GK Kaštela</v>
      </c>
      <c r="D99" s="239" t="str">
        <f ca="1">'ŽSG Ekipe+POJ'!D116</f>
        <v>1999.</v>
      </c>
      <c r="E99" s="250">
        <f ca="1">'ŽSG Ekipe+POJ'!E116</f>
        <v>6</v>
      </c>
      <c r="F99" s="250">
        <f ca="1">'ŽSG Ekipe+POJ'!F116</f>
        <v>8.4</v>
      </c>
      <c r="G99" s="74">
        <f ca="1">+'ŽSG Ekipe+POJ'!G117</f>
        <v>0</v>
      </c>
      <c r="H99" s="170">
        <f t="shared" si="14"/>
        <v>14.4</v>
      </c>
      <c r="I99" s="250">
        <f ca="1">'ŽSG Ekipe+POJ'!I116</f>
        <v>6</v>
      </c>
      <c r="J99" s="250">
        <f ca="1">'ŽSG Ekipe+POJ'!J116</f>
        <v>8.1999999999999993</v>
      </c>
      <c r="K99" s="74">
        <f ca="1">+'ŽSG Ekipe+POJ'!K117</f>
        <v>0</v>
      </c>
      <c r="L99" s="170">
        <f t="shared" si="15"/>
        <v>14.2</v>
      </c>
      <c r="M99" s="250">
        <f ca="1">'ŽSG Ekipe+POJ'!M116</f>
        <v>5</v>
      </c>
      <c r="N99" s="250">
        <f ca="1">'ŽSG Ekipe+POJ'!N116</f>
        <v>7.7</v>
      </c>
      <c r="O99" s="74">
        <f ca="1">+'ŽSG Ekipe+POJ'!O117</f>
        <v>0</v>
      </c>
      <c r="P99" s="170">
        <f t="shared" si="16"/>
        <v>12.7</v>
      </c>
      <c r="Q99" s="250">
        <f ca="1">'ŽSG Ekipe+POJ'!Q116</f>
        <v>5.5</v>
      </c>
      <c r="R99" s="250">
        <f ca="1">'ŽSG Ekipe+POJ'!R116</f>
        <v>7.9</v>
      </c>
      <c r="S99" s="74">
        <f ca="1">+'ŽSG Ekipe+POJ'!S117</f>
        <v>0</v>
      </c>
      <c r="T99" s="170">
        <f t="shared" si="17"/>
        <v>13.4</v>
      </c>
      <c r="U99" s="250">
        <f ca="1">'ŽSG Ekipe+POJ'!U116</f>
        <v>22.5</v>
      </c>
      <c r="V99" s="250">
        <f ca="1">'ŽSG Ekipe+POJ'!V116</f>
        <v>32.200000000000003</v>
      </c>
      <c r="W99" s="74">
        <f ca="1">+'ŽSG Ekipe+POJ'!W117</f>
        <v>0</v>
      </c>
      <c r="X99" s="170">
        <f t="shared" si="18"/>
        <v>54.7</v>
      </c>
      <c r="Y99" s="166">
        <v>60.8</v>
      </c>
      <c r="Z99" s="167">
        <v>61.6</v>
      </c>
      <c r="AA99" s="168">
        <f t="shared" si="19"/>
        <v>122.39999999999999</v>
      </c>
      <c r="AB99" s="72">
        <f t="shared" si="20"/>
        <v>14.4</v>
      </c>
      <c r="AC99" s="24">
        <f>LARGE((H99,L99,P99,T99),2)</f>
        <v>14.2</v>
      </c>
      <c r="AD99" s="24">
        <f>LARGE((H99,L99,P99,T99),3)</f>
        <v>13.4</v>
      </c>
      <c r="AE99" s="24">
        <f>LARGE((H99,L99,P99,T99),4)</f>
        <v>12.7</v>
      </c>
    </row>
    <row r="100" spans="1:31" ht="15.75">
      <c r="A100" s="179">
        <v>6</v>
      </c>
      <c r="B100" s="239" t="str">
        <f ca="1">'ŽSG Ekipe+POJ'!B117</f>
        <v>Ljubić Barbara</v>
      </c>
      <c r="C100" s="239" t="str">
        <f ca="1">'ŽSG Ekipe+POJ'!C117</f>
        <v>GK Kaštela</v>
      </c>
      <c r="D100" s="239" t="str">
        <f ca="1">'ŽSG Ekipe+POJ'!D117</f>
        <v>1999.</v>
      </c>
      <c r="E100" s="250">
        <f ca="1">'ŽSG Ekipe+POJ'!E117</f>
        <v>6</v>
      </c>
      <c r="F100" s="250">
        <f ca="1">'ŽSG Ekipe+POJ'!F117</f>
        <v>8.8000000000000007</v>
      </c>
      <c r="G100" s="74">
        <f ca="1">+'ŽSG Ekipe+POJ'!G116</f>
        <v>0</v>
      </c>
      <c r="H100" s="170">
        <f t="shared" si="14"/>
        <v>14.8</v>
      </c>
      <c r="I100" s="250">
        <f ca="1">'ŽSG Ekipe+POJ'!I117</f>
        <v>6</v>
      </c>
      <c r="J100" s="250">
        <f ca="1">'ŽSG Ekipe+POJ'!J117</f>
        <v>7.5</v>
      </c>
      <c r="K100" s="74">
        <f ca="1">+'ŽSG Ekipe+POJ'!K116</f>
        <v>0</v>
      </c>
      <c r="L100" s="170">
        <f t="shared" si="15"/>
        <v>13.5</v>
      </c>
      <c r="M100" s="250">
        <f ca="1">'ŽSG Ekipe+POJ'!M117</f>
        <v>4</v>
      </c>
      <c r="N100" s="250">
        <f ca="1">'ŽSG Ekipe+POJ'!N117</f>
        <v>8.1999999999999993</v>
      </c>
      <c r="O100" s="74">
        <f ca="1">+'ŽSG Ekipe+POJ'!O116</f>
        <v>0</v>
      </c>
      <c r="P100" s="170">
        <f t="shared" si="16"/>
        <v>12.2</v>
      </c>
      <c r="Q100" s="250">
        <f ca="1">'ŽSG Ekipe+POJ'!Q117</f>
        <v>6</v>
      </c>
      <c r="R100" s="250">
        <f ca="1">'ŽSG Ekipe+POJ'!R117</f>
        <v>8</v>
      </c>
      <c r="S100" s="74">
        <f ca="1">+'ŽSG Ekipe+POJ'!S116</f>
        <v>0</v>
      </c>
      <c r="T100" s="170">
        <f t="shared" si="17"/>
        <v>14</v>
      </c>
      <c r="U100" s="250">
        <f ca="1">'ŽSG Ekipe+POJ'!U117</f>
        <v>22</v>
      </c>
      <c r="V100" s="250">
        <f ca="1">'ŽSG Ekipe+POJ'!V117</f>
        <v>32.5</v>
      </c>
      <c r="W100" s="74">
        <f ca="1">+'ŽSG Ekipe+POJ'!W116</f>
        <v>0</v>
      </c>
      <c r="X100" s="170">
        <f t="shared" si="18"/>
        <v>54.5</v>
      </c>
      <c r="Y100" s="166">
        <v>60.25</v>
      </c>
      <c r="Z100" s="167">
        <v>61.95</v>
      </c>
      <c r="AA100" s="168">
        <f t="shared" si="19"/>
        <v>122.19999999999999</v>
      </c>
      <c r="AB100" s="72">
        <f t="shared" si="20"/>
        <v>14.8</v>
      </c>
      <c r="AC100" s="24">
        <f>LARGE((H100,L100,P100,T100),2)</f>
        <v>14</v>
      </c>
      <c r="AD100" s="24">
        <f>LARGE((H100,L100,P100,T100),3)</f>
        <v>13.5</v>
      </c>
      <c r="AE100" s="24">
        <f>LARGE((H100,L100,P100,T100),4)</f>
        <v>12.2</v>
      </c>
    </row>
    <row r="101" spans="1:31" ht="15.75">
      <c r="A101" s="179">
        <v>7</v>
      </c>
      <c r="B101" s="239" t="str">
        <f ca="1">'ŽSG Ekipe+POJ'!B108</f>
        <v>Modrić Antonela</v>
      </c>
      <c r="C101" s="239" t="str">
        <f ca="1">'ŽSG Ekipe+POJ'!C108</f>
        <v>GK Zadar</v>
      </c>
      <c r="D101" s="239" t="str">
        <f ca="1">'ŽSG Ekipe+POJ'!D108</f>
        <v>1997.</v>
      </c>
      <c r="E101" s="250">
        <f ca="1">'ŽSG Ekipe+POJ'!E108</f>
        <v>6</v>
      </c>
      <c r="F101" s="250">
        <f ca="1">'ŽSG Ekipe+POJ'!F108</f>
        <v>7.8</v>
      </c>
      <c r="G101" s="74">
        <f ca="1">+'ŽSG Ekipe+POJ'!G106</f>
        <v>0</v>
      </c>
      <c r="H101" s="170">
        <f t="shared" si="14"/>
        <v>13.8</v>
      </c>
      <c r="I101" s="250">
        <f ca="1">'ŽSG Ekipe+POJ'!I108</f>
        <v>6</v>
      </c>
      <c r="J101" s="250">
        <f ca="1">'ŽSG Ekipe+POJ'!J108</f>
        <v>7</v>
      </c>
      <c r="K101" s="74">
        <f ca="1">+'ŽSG Ekipe+POJ'!K106</f>
        <v>0</v>
      </c>
      <c r="L101" s="170">
        <f t="shared" si="15"/>
        <v>13</v>
      </c>
      <c r="M101" s="250">
        <f ca="1">'ŽSG Ekipe+POJ'!M108</f>
        <v>5</v>
      </c>
      <c r="N101" s="250">
        <f ca="1">'ŽSG Ekipe+POJ'!N108</f>
        <v>7.7</v>
      </c>
      <c r="O101" s="74">
        <f ca="1">+'ŽSG Ekipe+POJ'!O106</f>
        <v>0</v>
      </c>
      <c r="P101" s="170">
        <f t="shared" si="16"/>
        <v>12.7</v>
      </c>
      <c r="Q101" s="250">
        <f ca="1">'ŽSG Ekipe+POJ'!Q108</f>
        <v>6</v>
      </c>
      <c r="R101" s="250">
        <f ca="1">'ŽSG Ekipe+POJ'!R108</f>
        <v>8.5</v>
      </c>
      <c r="S101" s="74">
        <f ca="1">+'ŽSG Ekipe+POJ'!S106</f>
        <v>0</v>
      </c>
      <c r="T101" s="170">
        <f t="shared" si="17"/>
        <v>14.5</v>
      </c>
      <c r="U101" s="250">
        <f ca="1">'ŽSG Ekipe+POJ'!U108</f>
        <v>23</v>
      </c>
      <c r="V101" s="250">
        <f ca="1">'ŽSG Ekipe+POJ'!V108</f>
        <v>31</v>
      </c>
      <c r="W101" s="74">
        <f ca="1">+'ŽSG Ekipe+POJ'!W106</f>
        <v>0</v>
      </c>
      <c r="X101" s="170">
        <f t="shared" si="18"/>
        <v>54</v>
      </c>
      <c r="Y101" s="166">
        <v>61.1</v>
      </c>
      <c r="Z101" s="167">
        <v>61.1</v>
      </c>
      <c r="AA101" s="168">
        <f t="shared" si="19"/>
        <v>122.19999999999999</v>
      </c>
      <c r="AB101" s="72">
        <f t="shared" si="20"/>
        <v>14.5</v>
      </c>
      <c r="AC101" s="24">
        <f>LARGE((H101,L101,P101,T101),2)</f>
        <v>13.8</v>
      </c>
      <c r="AD101" s="24">
        <f>LARGE((H101,L101,P101,T101),3)</f>
        <v>13</v>
      </c>
      <c r="AE101" s="24">
        <f>LARGE((H101,L101,P101,T101),4)</f>
        <v>12.7</v>
      </c>
    </row>
    <row r="102" spans="1:31" ht="15.75">
      <c r="A102" s="179">
        <v>8</v>
      </c>
      <c r="B102" s="239" t="str">
        <f ca="1">'ŽSG Ekipe+POJ'!B109</f>
        <v>Rašić Emma</v>
      </c>
      <c r="C102" s="239" t="str">
        <f ca="1">'ŽSG Ekipe+POJ'!C109</f>
        <v>GK Zadar</v>
      </c>
      <c r="D102" s="239" t="str">
        <f ca="1">'ŽSG Ekipe+POJ'!D109</f>
        <v>1999.</v>
      </c>
      <c r="E102" s="250">
        <f ca="1">'ŽSG Ekipe+POJ'!E109</f>
        <v>6</v>
      </c>
      <c r="F102" s="250">
        <f ca="1">'ŽSG Ekipe+POJ'!F109</f>
        <v>7.5</v>
      </c>
      <c r="G102" s="74">
        <f ca="1">+'ŽSG Ekipe+POJ'!G105</f>
        <v>0</v>
      </c>
      <c r="H102" s="170">
        <f t="shared" si="14"/>
        <v>13.5</v>
      </c>
      <c r="I102" s="250">
        <f ca="1">'ŽSG Ekipe+POJ'!I109</f>
        <v>6</v>
      </c>
      <c r="J102" s="250">
        <f ca="1">'ŽSG Ekipe+POJ'!J109</f>
        <v>7</v>
      </c>
      <c r="K102" s="74">
        <f ca="1">+'ŽSG Ekipe+POJ'!K105</f>
        <v>0</v>
      </c>
      <c r="L102" s="170">
        <f t="shared" si="15"/>
        <v>13</v>
      </c>
      <c r="M102" s="250">
        <f ca="1">'ŽSG Ekipe+POJ'!M109</f>
        <v>5</v>
      </c>
      <c r="N102" s="250">
        <f ca="1">'ŽSG Ekipe+POJ'!N109</f>
        <v>7.5</v>
      </c>
      <c r="O102" s="74">
        <f ca="1">+'ŽSG Ekipe+POJ'!O105</f>
        <v>0</v>
      </c>
      <c r="P102" s="170">
        <f t="shared" si="16"/>
        <v>12.5</v>
      </c>
      <c r="Q102" s="250">
        <f ca="1">'ŽSG Ekipe+POJ'!Q109</f>
        <v>6</v>
      </c>
      <c r="R102" s="250">
        <f ca="1">'ŽSG Ekipe+POJ'!R109</f>
        <v>8.6</v>
      </c>
      <c r="S102" s="74">
        <f ca="1">+'ŽSG Ekipe+POJ'!S105</f>
        <v>0</v>
      </c>
      <c r="T102" s="170">
        <f t="shared" si="17"/>
        <v>14.6</v>
      </c>
      <c r="U102" s="250">
        <f ca="1">'ŽSG Ekipe+POJ'!U109</f>
        <v>23</v>
      </c>
      <c r="V102" s="250">
        <f ca="1">'ŽSG Ekipe+POJ'!V109</f>
        <v>30.6</v>
      </c>
      <c r="W102" s="74">
        <f ca="1">+'ŽSG Ekipe+POJ'!W105</f>
        <v>0</v>
      </c>
      <c r="X102" s="170">
        <f t="shared" si="18"/>
        <v>53.6</v>
      </c>
      <c r="Y102" s="166">
        <v>57.5</v>
      </c>
      <c r="Z102" s="167">
        <v>59.6</v>
      </c>
      <c r="AA102" s="168">
        <f t="shared" si="19"/>
        <v>117.1</v>
      </c>
      <c r="AB102" s="72">
        <f t="shared" si="20"/>
        <v>14.6</v>
      </c>
      <c r="AC102" s="24">
        <f>LARGE((H102,L102,P102,T102),2)</f>
        <v>13.5</v>
      </c>
      <c r="AD102" s="24">
        <f>LARGE((H102,L102,P102,T102),3)</f>
        <v>13</v>
      </c>
      <c r="AE102" s="24">
        <f>LARGE((H102,L102,P102,T102),4)</f>
        <v>12.5</v>
      </c>
    </row>
    <row r="103" spans="1:31" ht="15.75">
      <c r="A103" s="179">
        <v>9</v>
      </c>
      <c r="B103" s="239" t="str">
        <f ca="1">'ŽSG Ekipe+POJ'!B103</f>
        <v>Jakelić Mia</v>
      </c>
      <c r="C103" s="239" t="str">
        <f ca="1">'ŽSG Ekipe+POJ'!C103</f>
        <v>GK Salto-Solin</v>
      </c>
      <c r="D103" s="67" t="str">
        <f ca="1">'ŽSG Ekipe+POJ'!D103</f>
        <v>2000.</v>
      </c>
      <c r="E103" s="247">
        <f ca="1">'ŽSG Ekipe+POJ'!E103</f>
        <v>6</v>
      </c>
      <c r="F103" s="247">
        <f ca="1">'ŽSG Ekipe+POJ'!F103</f>
        <v>8.6</v>
      </c>
      <c r="G103" s="74">
        <f ca="1">+'ŽSG Ekipe+POJ'!G108</f>
        <v>0</v>
      </c>
      <c r="H103" s="170">
        <f t="shared" si="14"/>
        <v>14.6</v>
      </c>
      <c r="I103" s="247">
        <f ca="1">'ŽSG Ekipe+POJ'!I103</f>
        <v>6</v>
      </c>
      <c r="J103" s="247">
        <f ca="1">'ŽSG Ekipe+POJ'!J103</f>
        <v>6.5</v>
      </c>
      <c r="K103" s="74">
        <f ca="1">+'ŽSG Ekipe+POJ'!K108</f>
        <v>0</v>
      </c>
      <c r="L103" s="170">
        <f t="shared" si="15"/>
        <v>12.5</v>
      </c>
      <c r="M103" s="247">
        <f ca="1">'ŽSG Ekipe+POJ'!M103</f>
        <v>4</v>
      </c>
      <c r="N103" s="247">
        <f ca="1">'ŽSG Ekipe+POJ'!N103</f>
        <v>8.5</v>
      </c>
      <c r="O103" s="74">
        <f ca="1">+'ŽSG Ekipe+POJ'!O108</f>
        <v>0</v>
      </c>
      <c r="P103" s="170">
        <f t="shared" si="16"/>
        <v>12.5</v>
      </c>
      <c r="Q103" s="247">
        <f ca="1">'ŽSG Ekipe+POJ'!Q103</f>
        <v>5</v>
      </c>
      <c r="R103" s="247">
        <f ca="1">'ŽSG Ekipe+POJ'!R103</f>
        <v>8.5</v>
      </c>
      <c r="S103" s="74">
        <f ca="1">+'ŽSG Ekipe+POJ'!S108</f>
        <v>0</v>
      </c>
      <c r="T103" s="170">
        <f t="shared" si="17"/>
        <v>13.5</v>
      </c>
      <c r="U103" s="247">
        <f ca="1">'ŽSG Ekipe+POJ'!U103</f>
        <v>21</v>
      </c>
      <c r="V103" s="247">
        <f ca="1">'ŽSG Ekipe+POJ'!V103</f>
        <v>32.1</v>
      </c>
      <c r="W103" s="74">
        <f ca="1">+'ŽSG Ekipe+POJ'!W108</f>
        <v>0</v>
      </c>
      <c r="X103" s="170">
        <f t="shared" si="18"/>
        <v>53.1</v>
      </c>
      <c r="Y103" s="166">
        <v>61</v>
      </c>
      <c r="Z103" s="167">
        <v>60</v>
      </c>
      <c r="AA103" s="168">
        <f t="shared" si="19"/>
        <v>121</v>
      </c>
      <c r="AB103" s="72">
        <f t="shared" si="20"/>
        <v>14.6</v>
      </c>
      <c r="AC103" s="24">
        <f>LARGE((H103,L103,P103,T103),2)</f>
        <v>13.5</v>
      </c>
      <c r="AD103" s="24">
        <f>LARGE((H103,L103,P103,T103),3)</f>
        <v>12.5</v>
      </c>
      <c r="AE103" s="24">
        <f>LARGE((H103,L103,P103,T103),4)</f>
        <v>12.5</v>
      </c>
    </row>
    <row r="104" spans="1:31" ht="15.75">
      <c r="A104" s="179">
        <v>10</v>
      </c>
      <c r="B104" s="239" t="str">
        <f ca="1">'ŽSG Ekipe+POJ'!B204</f>
        <v>Andrea Tolić</v>
      </c>
      <c r="C104" s="239" t="str">
        <f ca="1">'ŽSG Ekipe+POJ'!C204</f>
        <v>GK Zmaj</v>
      </c>
      <c r="D104" s="67" t="str">
        <f ca="1">'ŽSG Ekipe+POJ'!D204</f>
        <v>1999.</v>
      </c>
      <c r="E104" s="247">
        <f ca="1">'ŽSG Ekipe+POJ'!E204</f>
        <v>6</v>
      </c>
      <c r="F104" s="247">
        <f ca="1">'ŽSG Ekipe+POJ'!F204</f>
        <v>8.1999999999999993</v>
      </c>
      <c r="G104" s="74">
        <f ca="1">+'ŽSG Ekipe+POJ'!G111</f>
        <v>0</v>
      </c>
      <c r="H104" s="170">
        <f t="shared" si="14"/>
        <v>14.2</v>
      </c>
      <c r="I104" s="247">
        <f ca="1">'ŽSG Ekipe+POJ'!I204</f>
        <v>6</v>
      </c>
      <c r="J104" s="247">
        <f ca="1">'ŽSG Ekipe+POJ'!J204</f>
        <v>6.7</v>
      </c>
      <c r="K104" s="74">
        <f ca="1">+'ŽSG Ekipe+POJ'!K111</f>
        <v>0</v>
      </c>
      <c r="L104" s="170">
        <f t="shared" si="15"/>
        <v>12.7</v>
      </c>
      <c r="M104" s="247">
        <f ca="1">'ŽSG Ekipe+POJ'!M204</f>
        <v>6</v>
      </c>
      <c r="N104" s="247">
        <f ca="1">'ŽSG Ekipe+POJ'!N204</f>
        <v>5.9</v>
      </c>
      <c r="O104" s="74">
        <f ca="1">+'ŽSG Ekipe+POJ'!O111</f>
        <v>0</v>
      </c>
      <c r="P104" s="170">
        <f t="shared" si="16"/>
        <v>11.9</v>
      </c>
      <c r="Q104" s="247">
        <f ca="1">'ŽSG Ekipe+POJ'!Q204</f>
        <v>6</v>
      </c>
      <c r="R104" s="247">
        <f ca="1">'ŽSG Ekipe+POJ'!R204</f>
        <v>7.2</v>
      </c>
      <c r="S104" s="74">
        <f ca="1">+'ŽSG Ekipe+POJ'!S111</f>
        <v>0</v>
      </c>
      <c r="T104" s="170">
        <f t="shared" si="17"/>
        <v>13.2</v>
      </c>
      <c r="U104" s="247">
        <f ca="1">'ŽSG Ekipe+POJ'!U204</f>
        <v>24</v>
      </c>
      <c r="V104" s="247">
        <f ca="1">'ŽSG Ekipe+POJ'!V204</f>
        <v>27.999999999999996</v>
      </c>
      <c r="W104" s="74">
        <f ca="1">+'ŽSG Ekipe+POJ'!W111</f>
        <v>0</v>
      </c>
      <c r="X104" s="170">
        <f t="shared" si="18"/>
        <v>52</v>
      </c>
      <c r="Y104" s="166">
        <v>57.6</v>
      </c>
      <c r="Z104" s="167">
        <v>57.8</v>
      </c>
      <c r="AA104" s="168">
        <f t="shared" si="19"/>
        <v>115.39999999999998</v>
      </c>
      <c r="AB104" s="72">
        <f t="shared" si="20"/>
        <v>14.2</v>
      </c>
      <c r="AC104" s="24">
        <f>LARGE((H104,L104,P104,T104),2)</f>
        <v>13.2</v>
      </c>
      <c r="AD104" s="24">
        <f>LARGE((H104,L104,P104,T104),3)</f>
        <v>12.7</v>
      </c>
      <c r="AE104" s="24">
        <f>LARGE((H104,L104,P104,T104),4)</f>
        <v>11.9</v>
      </c>
    </row>
    <row r="105" spans="1:31" ht="15.75">
      <c r="A105" s="179">
        <v>11</v>
      </c>
      <c r="B105" s="239" t="str">
        <f ca="1">'ŽSG Ekipe+POJ'!B102</f>
        <v>Drašković Petra</v>
      </c>
      <c r="C105" s="239" t="str">
        <f ca="1">'ŽSG Ekipe+POJ'!C102</f>
        <v>GK Salto-Solin</v>
      </c>
      <c r="D105" s="67" t="str">
        <f ca="1">'ŽSG Ekipe+POJ'!D102</f>
        <v>2000.</v>
      </c>
      <c r="E105" s="247">
        <f ca="1">'ŽSG Ekipe+POJ'!E102</f>
        <v>6</v>
      </c>
      <c r="F105" s="247">
        <f ca="1">'ŽSG Ekipe+POJ'!F102</f>
        <v>8.1999999999999993</v>
      </c>
      <c r="G105" s="74">
        <f ca="1">+'ŽSG Ekipe+POJ'!G104</f>
        <v>0</v>
      </c>
      <c r="H105" s="170">
        <f t="shared" si="14"/>
        <v>14.2</v>
      </c>
      <c r="I105" s="247">
        <f ca="1">'ŽSG Ekipe+POJ'!I102</f>
        <v>6</v>
      </c>
      <c r="J105" s="247">
        <f ca="1">'ŽSG Ekipe+POJ'!J102</f>
        <v>7</v>
      </c>
      <c r="K105" s="74">
        <f ca="1">+'ŽSG Ekipe+POJ'!K104</f>
        <v>0</v>
      </c>
      <c r="L105" s="170">
        <f t="shared" si="15"/>
        <v>13</v>
      </c>
      <c r="M105" s="247">
        <f ca="1">'ŽSG Ekipe+POJ'!M102</f>
        <v>4</v>
      </c>
      <c r="N105" s="247">
        <f ca="1">'ŽSG Ekipe+POJ'!N102</f>
        <v>6.6</v>
      </c>
      <c r="O105" s="74">
        <f ca="1">+'ŽSG Ekipe+POJ'!O104</f>
        <v>0</v>
      </c>
      <c r="P105" s="170">
        <f t="shared" si="16"/>
        <v>10.6</v>
      </c>
      <c r="Q105" s="247">
        <f ca="1">'ŽSG Ekipe+POJ'!Q102</f>
        <v>6</v>
      </c>
      <c r="R105" s="247">
        <f ca="1">'ŽSG Ekipe+POJ'!R102</f>
        <v>8</v>
      </c>
      <c r="S105" s="74">
        <f ca="1">+'ŽSG Ekipe+POJ'!S104</f>
        <v>0</v>
      </c>
      <c r="T105" s="170">
        <f t="shared" si="17"/>
        <v>14</v>
      </c>
      <c r="U105" s="247">
        <f ca="1">'ŽSG Ekipe+POJ'!U102</f>
        <v>22</v>
      </c>
      <c r="V105" s="247">
        <f ca="1">'ŽSG Ekipe+POJ'!V102</f>
        <v>29.799999999999997</v>
      </c>
      <c r="W105" s="74">
        <f ca="1">+'ŽSG Ekipe+POJ'!W104</f>
        <v>0</v>
      </c>
      <c r="X105" s="170">
        <f t="shared" si="18"/>
        <v>51.8</v>
      </c>
      <c r="Y105" s="166">
        <v>59.6</v>
      </c>
      <c r="Z105" s="167">
        <v>59.8</v>
      </c>
      <c r="AA105" s="168">
        <f t="shared" si="19"/>
        <v>119.39999999999999</v>
      </c>
      <c r="AB105" s="72">
        <f t="shared" si="20"/>
        <v>14.2</v>
      </c>
      <c r="AC105" s="24">
        <f>LARGE((H105,L105,P105,T105),2)</f>
        <v>14</v>
      </c>
      <c r="AD105" s="24">
        <f>LARGE((H105,L105,P105,T105),3)</f>
        <v>13</v>
      </c>
      <c r="AE105" s="24">
        <f>LARGE((H105,L105,P105,T105),4)</f>
        <v>10.6</v>
      </c>
    </row>
    <row r="106" spans="1:31" ht="15.75">
      <c r="A106" s="179">
        <v>12</v>
      </c>
      <c r="B106" s="239" t="str">
        <f ca="1">'ŽSG Ekipe+POJ'!B203</f>
        <v>Lucija Šarić</v>
      </c>
      <c r="C106" s="239" t="str">
        <f ca="1">'ŽSG Ekipe+POJ'!C203</f>
        <v>GK Zmaj</v>
      </c>
      <c r="D106" s="67" t="str">
        <f ca="1">'ŽSG Ekipe+POJ'!D203</f>
        <v>2000.</v>
      </c>
      <c r="E106" s="247">
        <f ca="1">'ŽSG Ekipe+POJ'!E203</f>
        <v>6</v>
      </c>
      <c r="F106" s="247">
        <f ca="1">'ŽSG Ekipe+POJ'!F203</f>
        <v>8</v>
      </c>
      <c r="G106" s="74">
        <f ca="1">+'ŽSG Ekipe+POJ'!G101</f>
        <v>0</v>
      </c>
      <c r="H106" s="170">
        <f t="shared" si="14"/>
        <v>14</v>
      </c>
      <c r="I106" s="247">
        <f ca="1">'ŽSG Ekipe+POJ'!I203</f>
        <v>6</v>
      </c>
      <c r="J106" s="247">
        <f ca="1">'ŽSG Ekipe+POJ'!J203</f>
        <v>6.5</v>
      </c>
      <c r="K106" s="74">
        <f ca="1">+'ŽSG Ekipe+POJ'!K101</f>
        <v>0</v>
      </c>
      <c r="L106" s="170">
        <f t="shared" si="15"/>
        <v>12.5</v>
      </c>
      <c r="M106" s="247">
        <f ca="1">'ŽSG Ekipe+POJ'!M203</f>
        <v>4</v>
      </c>
      <c r="N106" s="247">
        <f ca="1">'ŽSG Ekipe+POJ'!N203</f>
        <v>6.9</v>
      </c>
      <c r="O106" s="74">
        <f ca="1">+'ŽSG Ekipe+POJ'!O101</f>
        <v>0</v>
      </c>
      <c r="P106" s="170">
        <f t="shared" si="16"/>
        <v>10.9</v>
      </c>
      <c r="Q106" s="247">
        <f ca="1">'ŽSG Ekipe+POJ'!Q203</f>
        <v>6</v>
      </c>
      <c r="R106" s="247">
        <f ca="1">'ŽSG Ekipe+POJ'!R203</f>
        <v>8.1999999999999993</v>
      </c>
      <c r="S106" s="74">
        <f ca="1">+'ŽSG Ekipe+POJ'!S101</f>
        <v>0</v>
      </c>
      <c r="T106" s="170">
        <f t="shared" si="17"/>
        <v>14.2</v>
      </c>
      <c r="U106" s="247">
        <f ca="1">'ŽSG Ekipe+POJ'!U203</f>
        <v>22</v>
      </c>
      <c r="V106" s="247">
        <f ca="1">'ŽSG Ekipe+POJ'!V203</f>
        <v>29.599999999999998</v>
      </c>
      <c r="W106" s="74">
        <f ca="1">+'ŽSG Ekipe+POJ'!W101</f>
        <v>0</v>
      </c>
      <c r="X106" s="170">
        <f t="shared" si="18"/>
        <v>51.599999999999994</v>
      </c>
      <c r="Y106" s="166">
        <v>58.7</v>
      </c>
      <c r="Z106" s="167">
        <v>58</v>
      </c>
      <c r="AA106" s="168">
        <f t="shared" si="19"/>
        <v>116.70000000000002</v>
      </c>
      <c r="AB106" s="72">
        <f t="shared" si="20"/>
        <v>14.2</v>
      </c>
      <c r="AC106" s="24">
        <f>LARGE((H106,L106,P106,T106),2)</f>
        <v>14</v>
      </c>
      <c r="AD106" s="24">
        <f>LARGE((H106,L106,P106,T106),3)</f>
        <v>12.5</v>
      </c>
      <c r="AE106" s="24">
        <f>LARGE((H106,L106,P106,T106),4)</f>
        <v>10.9</v>
      </c>
    </row>
    <row r="107" spans="1:31" ht="15.75">
      <c r="A107" s="179">
        <v>13</v>
      </c>
      <c r="B107" s="239" t="str">
        <f ca="1">'ŽSG Ekipe+POJ'!B104</f>
        <v>Jukić Klaudija</v>
      </c>
      <c r="C107" s="239" t="str">
        <f ca="1">'ŽSG Ekipe+POJ'!C104</f>
        <v>GK Salto-Solin</v>
      </c>
      <c r="D107" s="67" t="str">
        <f ca="1">'ŽSG Ekipe+POJ'!D104</f>
        <v>2001.</v>
      </c>
      <c r="E107" s="247">
        <f ca="1">'ŽSG Ekipe+POJ'!E104</f>
        <v>6</v>
      </c>
      <c r="F107" s="247">
        <f ca="1">'ŽSG Ekipe+POJ'!F104</f>
        <v>8.4</v>
      </c>
      <c r="G107" s="74">
        <f ca="1">+'ŽSG Ekipe+POJ'!G203</f>
        <v>0</v>
      </c>
      <c r="H107" s="170">
        <f t="shared" si="14"/>
        <v>14.4</v>
      </c>
      <c r="I107" s="247">
        <f ca="1">'ŽSG Ekipe+POJ'!I104</f>
        <v>4</v>
      </c>
      <c r="J107" s="247">
        <f ca="1">'ŽSG Ekipe+POJ'!J104</f>
        <v>6.8</v>
      </c>
      <c r="K107" s="74">
        <f ca="1">+'ŽSG Ekipe+POJ'!K203</f>
        <v>0</v>
      </c>
      <c r="L107" s="170">
        <f t="shared" si="15"/>
        <v>10.8</v>
      </c>
      <c r="M107" s="247">
        <f ca="1">'ŽSG Ekipe+POJ'!M104</f>
        <v>4</v>
      </c>
      <c r="N107" s="247">
        <f ca="1">'ŽSG Ekipe+POJ'!N104</f>
        <v>8.4</v>
      </c>
      <c r="O107" s="74">
        <f ca="1">+'ŽSG Ekipe+POJ'!O203</f>
        <v>0</v>
      </c>
      <c r="P107" s="170">
        <f t="shared" si="16"/>
        <v>12.4</v>
      </c>
      <c r="Q107" s="247">
        <f ca="1">'ŽSG Ekipe+POJ'!Q104</f>
        <v>5</v>
      </c>
      <c r="R107" s="247">
        <f ca="1">'ŽSG Ekipe+POJ'!R104</f>
        <v>8.4</v>
      </c>
      <c r="S107" s="74">
        <f ca="1">+'ŽSG Ekipe+POJ'!S203</f>
        <v>0</v>
      </c>
      <c r="T107" s="170">
        <f t="shared" si="17"/>
        <v>13.4</v>
      </c>
      <c r="U107" s="247">
        <f ca="1">'ŽSG Ekipe+POJ'!U104</f>
        <v>19</v>
      </c>
      <c r="V107" s="247">
        <f ca="1">'ŽSG Ekipe+POJ'!V104</f>
        <v>32</v>
      </c>
      <c r="W107" s="74">
        <f ca="1">+'ŽSG Ekipe+POJ'!W203</f>
        <v>0</v>
      </c>
      <c r="X107" s="170">
        <f t="shared" si="18"/>
        <v>51</v>
      </c>
      <c r="Y107" s="166">
        <v>57.25</v>
      </c>
      <c r="Z107" s="167">
        <v>58</v>
      </c>
      <c r="AA107" s="168">
        <f t="shared" si="19"/>
        <v>115.25</v>
      </c>
      <c r="AB107" s="72">
        <f t="shared" si="20"/>
        <v>14.4</v>
      </c>
      <c r="AC107" s="24">
        <f>LARGE((H107,L107,P107,T107),2)</f>
        <v>13.4</v>
      </c>
      <c r="AD107" s="24">
        <f>LARGE((H107,L107,P107,T107),3)</f>
        <v>12.4</v>
      </c>
      <c r="AE107" s="24">
        <f>LARGE((H107,L107,P107,T107),4)</f>
        <v>10.8</v>
      </c>
    </row>
    <row r="108" spans="1:31" ht="15.75">
      <c r="A108" s="179">
        <v>14</v>
      </c>
      <c r="B108" s="239" t="str">
        <f ca="1">'ŽSG Ekipe+POJ'!B110</f>
        <v>Lepur Ivona</v>
      </c>
      <c r="C108" s="239" t="str">
        <f ca="1">'ŽSG Ekipe+POJ'!C110</f>
        <v>GK Zadar</v>
      </c>
      <c r="D108" s="239" t="str">
        <f ca="1">'ŽSG Ekipe+POJ'!D110</f>
        <v>2000.</v>
      </c>
      <c r="E108" s="250">
        <f ca="1">'ŽSG Ekipe+POJ'!E110</f>
        <v>6</v>
      </c>
      <c r="F108" s="250">
        <f ca="1">'ŽSG Ekipe+POJ'!F110</f>
        <v>8.1999999999999993</v>
      </c>
      <c r="G108" s="74">
        <f ca="1">+'ŽSG Ekipe+POJ'!G115</f>
        <v>0</v>
      </c>
      <c r="H108" s="170">
        <f t="shared" si="14"/>
        <v>14.2</v>
      </c>
      <c r="I108" s="250">
        <f ca="1">'ŽSG Ekipe+POJ'!I110</f>
        <v>4.5</v>
      </c>
      <c r="J108" s="250">
        <f ca="1">'ŽSG Ekipe+POJ'!J110</f>
        <v>6.5</v>
      </c>
      <c r="K108" s="74">
        <f ca="1">+'ŽSG Ekipe+POJ'!K115</f>
        <v>0</v>
      </c>
      <c r="L108" s="170">
        <f t="shared" si="15"/>
        <v>11</v>
      </c>
      <c r="M108" s="250">
        <f ca="1">'ŽSG Ekipe+POJ'!M110</f>
        <v>5</v>
      </c>
      <c r="N108" s="250">
        <f ca="1">'ŽSG Ekipe+POJ'!N110</f>
        <v>6.7</v>
      </c>
      <c r="O108" s="74">
        <f ca="1">+'ŽSG Ekipe+POJ'!O115</f>
        <v>0</v>
      </c>
      <c r="P108" s="170">
        <f t="shared" si="16"/>
        <v>11.7</v>
      </c>
      <c r="Q108" s="250">
        <f ca="1">'ŽSG Ekipe+POJ'!Q110</f>
        <v>6</v>
      </c>
      <c r="R108" s="250">
        <f ca="1">'ŽSG Ekipe+POJ'!R110</f>
        <v>7.9</v>
      </c>
      <c r="S108" s="74">
        <f ca="1">+'ŽSG Ekipe+POJ'!S115</f>
        <v>0</v>
      </c>
      <c r="T108" s="170">
        <f t="shared" si="17"/>
        <v>13.9</v>
      </c>
      <c r="U108" s="250">
        <f ca="1">'ŽSG Ekipe+POJ'!U110</f>
        <v>21.5</v>
      </c>
      <c r="V108" s="250">
        <f ca="1">'ŽSG Ekipe+POJ'!V110</f>
        <v>29.299999999999997</v>
      </c>
      <c r="W108" s="74">
        <f ca="1">+'ŽSG Ekipe+POJ'!W115</f>
        <v>0</v>
      </c>
      <c r="X108" s="170">
        <f t="shared" si="18"/>
        <v>50.8</v>
      </c>
      <c r="Y108" s="166">
        <v>58.7</v>
      </c>
      <c r="Z108" s="167">
        <v>0</v>
      </c>
      <c r="AA108" s="168">
        <f t="shared" si="19"/>
        <v>109.5</v>
      </c>
      <c r="AB108" s="72">
        <f t="shared" si="20"/>
        <v>14.2</v>
      </c>
      <c r="AC108" s="24">
        <f>LARGE((H108,L108,P108,T108),2)</f>
        <v>13.9</v>
      </c>
      <c r="AD108" s="24">
        <f>LARGE((H108,L108,P108,T108),3)</f>
        <v>11.7</v>
      </c>
      <c r="AE108" s="24">
        <f>LARGE((H108,L108,P108,T108),4)</f>
        <v>11</v>
      </c>
    </row>
    <row r="109" spans="1:31" ht="15.75">
      <c r="A109" s="179">
        <v>15</v>
      </c>
      <c r="B109" s="239" t="str">
        <f ca="1">'ŽSG Ekipe+POJ'!B118</f>
        <v>Katić Ana</v>
      </c>
      <c r="C109" s="239" t="str">
        <f ca="1">'ŽSG Ekipe+POJ'!C118</f>
        <v>GK Kaštela</v>
      </c>
      <c r="D109" s="239" t="str">
        <f ca="1">'ŽSG Ekipe+POJ'!D118</f>
        <v>1999.</v>
      </c>
      <c r="E109" s="250">
        <f ca="1">'ŽSG Ekipe+POJ'!E118</f>
        <v>6</v>
      </c>
      <c r="F109" s="250">
        <f ca="1">'ŽSG Ekipe+POJ'!F118</f>
        <v>9.3000000000000007</v>
      </c>
      <c r="G109" s="74">
        <f ca="1">+'ŽSG Ekipe+POJ'!G204</f>
        <v>0</v>
      </c>
      <c r="H109" s="170">
        <f t="shared" si="14"/>
        <v>15.3</v>
      </c>
      <c r="I109" s="250">
        <f ca="1">'ŽSG Ekipe+POJ'!I118</f>
        <v>6</v>
      </c>
      <c r="J109" s="250">
        <f ca="1">'ŽSG Ekipe+POJ'!J118</f>
        <v>6.6</v>
      </c>
      <c r="K109" s="74">
        <f ca="1">+'ŽSG Ekipe+POJ'!K204</f>
        <v>0</v>
      </c>
      <c r="L109" s="170">
        <f t="shared" si="15"/>
        <v>12.6</v>
      </c>
      <c r="M109" s="250">
        <f ca="1">'ŽSG Ekipe+POJ'!M118</f>
        <v>2.5</v>
      </c>
      <c r="N109" s="250">
        <f ca="1">'ŽSG Ekipe+POJ'!N118</f>
        <v>7.3</v>
      </c>
      <c r="O109" s="74">
        <f ca="1">+'ŽSG Ekipe+POJ'!O204</f>
        <v>0</v>
      </c>
      <c r="P109" s="170">
        <f t="shared" si="16"/>
        <v>9.8000000000000007</v>
      </c>
      <c r="Q109" s="250">
        <f ca="1">'ŽSG Ekipe+POJ'!Q118</f>
        <v>5.5</v>
      </c>
      <c r="R109" s="250">
        <f ca="1">'ŽSG Ekipe+POJ'!R118</f>
        <v>7.4</v>
      </c>
      <c r="S109" s="74">
        <f ca="1">+'ŽSG Ekipe+POJ'!S204</f>
        <v>0</v>
      </c>
      <c r="T109" s="170">
        <f t="shared" si="17"/>
        <v>12.9</v>
      </c>
      <c r="U109" s="250">
        <f ca="1">'ŽSG Ekipe+POJ'!U118</f>
        <v>20</v>
      </c>
      <c r="V109" s="250">
        <f ca="1">'ŽSG Ekipe+POJ'!V118</f>
        <v>30.6</v>
      </c>
      <c r="W109" s="74">
        <f ca="1">+'ŽSG Ekipe+POJ'!W204</f>
        <v>0</v>
      </c>
      <c r="X109" s="170">
        <f t="shared" si="18"/>
        <v>50.6</v>
      </c>
      <c r="Y109" s="166">
        <v>56.5</v>
      </c>
      <c r="Z109" s="167">
        <v>55.7</v>
      </c>
      <c r="AA109" s="168">
        <f t="shared" si="19"/>
        <v>112.20000000000002</v>
      </c>
      <c r="AB109" s="72">
        <f t="shared" si="20"/>
        <v>15.3</v>
      </c>
      <c r="AC109" s="24">
        <f>LARGE((H109,L109,P109,T109),2)</f>
        <v>12.9</v>
      </c>
      <c r="AD109" s="24">
        <f>LARGE((H109,L109,P109,T109),3)</f>
        <v>12.6</v>
      </c>
      <c r="AE109" s="24">
        <f>LARGE((H109,L109,P109,T109),4)</f>
        <v>9.8000000000000007</v>
      </c>
    </row>
    <row r="110" spans="1:31" ht="15.75">
      <c r="A110" s="179">
        <v>16</v>
      </c>
      <c r="B110" s="239" t="str">
        <f ca="1">'ŽSG Ekipe+POJ'!B119</f>
        <v>Milardović Ivana</v>
      </c>
      <c r="C110" s="239" t="str">
        <f ca="1">'ŽSG Ekipe+POJ'!C119</f>
        <v>GK Kaštela</v>
      </c>
      <c r="D110" s="239" t="str">
        <f ca="1">'ŽSG Ekipe+POJ'!D119</f>
        <v>1999.</v>
      </c>
      <c r="E110" s="250">
        <f ca="1">'ŽSG Ekipe+POJ'!E119</f>
        <v>6</v>
      </c>
      <c r="F110" s="250">
        <f ca="1">'ŽSG Ekipe+POJ'!F119</f>
        <v>8.6999999999999993</v>
      </c>
      <c r="G110" s="74">
        <f ca="1">+'ŽSG Ekipe+POJ'!G205</f>
        <v>0</v>
      </c>
      <c r="H110" s="170">
        <f t="shared" si="14"/>
        <v>14.7</v>
      </c>
      <c r="I110" s="250">
        <f ca="1">'ŽSG Ekipe+POJ'!I119</f>
        <v>2.5</v>
      </c>
      <c r="J110" s="250">
        <f ca="1">'ŽSG Ekipe+POJ'!J119</f>
        <v>8</v>
      </c>
      <c r="K110" s="74">
        <f ca="1">+'ŽSG Ekipe+POJ'!K205</f>
        <v>0</v>
      </c>
      <c r="L110" s="170">
        <f t="shared" si="15"/>
        <v>10.5</v>
      </c>
      <c r="M110" s="250">
        <f ca="1">'ŽSG Ekipe+POJ'!M119</f>
        <v>4</v>
      </c>
      <c r="N110" s="250">
        <f ca="1">'ŽSG Ekipe+POJ'!N119</f>
        <v>5.5</v>
      </c>
      <c r="O110" s="74">
        <f ca="1">+'ŽSG Ekipe+POJ'!O205</f>
        <v>0</v>
      </c>
      <c r="P110" s="170">
        <f t="shared" si="16"/>
        <v>9.5</v>
      </c>
      <c r="Q110" s="250">
        <f ca="1">'ŽSG Ekipe+POJ'!Q119</f>
        <v>6</v>
      </c>
      <c r="R110" s="250">
        <f ca="1">'ŽSG Ekipe+POJ'!R119</f>
        <v>8.4</v>
      </c>
      <c r="S110" s="74">
        <f ca="1">+'ŽSG Ekipe+POJ'!S205</f>
        <v>0</v>
      </c>
      <c r="T110" s="170">
        <f t="shared" si="17"/>
        <v>14.4</v>
      </c>
      <c r="U110" s="250">
        <f ca="1">'ŽSG Ekipe+POJ'!U119</f>
        <v>18.5</v>
      </c>
      <c r="V110" s="250">
        <f ca="1">'ŽSG Ekipe+POJ'!V119</f>
        <v>30.6</v>
      </c>
      <c r="W110" s="74">
        <f ca="1">+'ŽSG Ekipe+POJ'!W205</f>
        <v>0</v>
      </c>
      <c r="X110" s="170">
        <f t="shared" si="18"/>
        <v>49.1</v>
      </c>
      <c r="Y110" s="166">
        <v>57.1</v>
      </c>
      <c r="Z110" s="167">
        <v>56.7</v>
      </c>
      <c r="AA110" s="168">
        <f t="shared" si="19"/>
        <v>113.80000000000001</v>
      </c>
      <c r="AB110" s="72">
        <f t="shared" si="20"/>
        <v>14.7</v>
      </c>
      <c r="AC110" s="24">
        <f>LARGE((H110,L110,P110,T110),2)</f>
        <v>14.4</v>
      </c>
      <c r="AD110" s="24">
        <f>LARGE((H110,L110,P110,T110),3)</f>
        <v>10.5</v>
      </c>
      <c r="AE110" s="24">
        <f>LARGE((H110,L110,P110,T110),4)</f>
        <v>9.5</v>
      </c>
    </row>
    <row r="111" spans="1:31" ht="15.75">
      <c r="A111" s="179">
        <v>17</v>
      </c>
      <c r="B111" s="239" t="str">
        <f ca="1">'ŽSG Ekipe+POJ'!B206</f>
        <v>Slamić Lucija</v>
      </c>
      <c r="C111" s="239" t="str">
        <f ca="1">'ŽSG Ekipe+POJ'!C206</f>
        <v>GK Dišpet</v>
      </c>
      <c r="D111" s="67" t="str">
        <f ca="1">'ŽSG Ekipe+POJ'!D206</f>
        <v>2000.</v>
      </c>
      <c r="E111" s="247">
        <f ca="1">'ŽSG Ekipe+POJ'!E206</f>
        <v>0</v>
      </c>
      <c r="F111" s="247">
        <f ca="1">'ŽSG Ekipe+POJ'!F206</f>
        <v>0</v>
      </c>
      <c r="G111" s="74">
        <f ca="1">+'ŽSG Ekipe+POJ'!G110</f>
        <v>0</v>
      </c>
      <c r="H111" s="170">
        <f t="shared" si="14"/>
        <v>0</v>
      </c>
      <c r="I111" s="247">
        <f ca="1">'ŽSG Ekipe+POJ'!I206</f>
        <v>0</v>
      </c>
      <c r="J111" s="247">
        <f ca="1">'ŽSG Ekipe+POJ'!J206</f>
        <v>0</v>
      </c>
      <c r="K111" s="74">
        <f ca="1">+'ŽSG Ekipe+POJ'!K110</f>
        <v>0</v>
      </c>
      <c r="L111" s="170">
        <f t="shared" si="15"/>
        <v>0</v>
      </c>
      <c r="M111" s="247">
        <f ca="1">'ŽSG Ekipe+POJ'!M206</f>
        <v>0</v>
      </c>
      <c r="N111" s="247">
        <f ca="1">'ŽSG Ekipe+POJ'!N206</f>
        <v>0</v>
      </c>
      <c r="O111" s="74">
        <f ca="1">+'ŽSG Ekipe+POJ'!O110</f>
        <v>0</v>
      </c>
      <c r="P111" s="170">
        <f t="shared" si="16"/>
        <v>0</v>
      </c>
      <c r="Q111" s="247">
        <f ca="1">'ŽSG Ekipe+POJ'!Q206</f>
        <v>0</v>
      </c>
      <c r="R111" s="247">
        <f ca="1">'ŽSG Ekipe+POJ'!R206</f>
        <v>0</v>
      </c>
      <c r="S111" s="74">
        <f ca="1">+'ŽSG Ekipe+POJ'!S110</f>
        <v>0</v>
      </c>
      <c r="T111" s="170">
        <f t="shared" si="17"/>
        <v>0</v>
      </c>
      <c r="U111" s="247">
        <f ca="1">'ŽSG Ekipe+POJ'!U206</f>
        <v>0</v>
      </c>
      <c r="V111" s="247">
        <f ca="1">'ŽSG Ekipe+POJ'!V206</f>
        <v>0</v>
      </c>
      <c r="W111" s="74">
        <f ca="1">+'ŽSG Ekipe+POJ'!W110</f>
        <v>0</v>
      </c>
      <c r="X111" s="170">
        <f t="shared" si="18"/>
        <v>0</v>
      </c>
      <c r="Y111" s="166">
        <v>54.6</v>
      </c>
      <c r="Z111" s="167">
        <v>55.2</v>
      </c>
      <c r="AA111" s="168">
        <f t="shared" si="19"/>
        <v>109.80000000000001</v>
      </c>
      <c r="AB111" s="72">
        <f t="shared" si="20"/>
        <v>0</v>
      </c>
      <c r="AC111" s="24">
        <f>LARGE((H111,L111,P111,T111),2)</f>
        <v>0</v>
      </c>
      <c r="AD111" s="24">
        <f>LARGE((H111,L111,P111,T111),3)</f>
        <v>0</v>
      </c>
      <c r="AE111" s="24">
        <f>LARGE((H111,L111,P111,T111),4)</f>
        <v>0</v>
      </c>
    </row>
    <row r="112" spans="1:31" ht="15.75">
      <c r="A112" s="179">
        <v>18</v>
      </c>
      <c r="B112" s="239" t="str">
        <f ca="1">'ŽSG Ekipe+POJ'!B111</f>
        <v>Kolić Anastazija</v>
      </c>
      <c r="C112" s="239" t="str">
        <f ca="1">'ŽSG Ekipe+POJ'!C111</f>
        <v>GK Zadar</v>
      </c>
      <c r="D112" s="239" t="str">
        <f ca="1">'ŽSG Ekipe+POJ'!D111</f>
        <v>1998.</v>
      </c>
      <c r="E112" s="250">
        <f ca="1">'ŽSG Ekipe+POJ'!E111</f>
        <v>0</v>
      </c>
      <c r="F112" s="250">
        <f ca="1">'ŽSG Ekipe+POJ'!F111</f>
        <v>0</v>
      </c>
      <c r="G112" s="74">
        <f ca="1">+'ŽSG Ekipe+POJ'!G112</f>
        <v>0</v>
      </c>
      <c r="H112" s="170">
        <f t="shared" si="14"/>
        <v>0</v>
      </c>
      <c r="I112" s="250">
        <f ca="1">'ŽSG Ekipe+POJ'!I111</f>
        <v>0</v>
      </c>
      <c r="J112" s="250">
        <f ca="1">'ŽSG Ekipe+POJ'!J111</f>
        <v>0</v>
      </c>
      <c r="K112" s="74">
        <f ca="1">+'ŽSG Ekipe+POJ'!K112</f>
        <v>0</v>
      </c>
      <c r="L112" s="170">
        <f t="shared" si="15"/>
        <v>0</v>
      </c>
      <c r="M112" s="250">
        <f ca="1">'ŽSG Ekipe+POJ'!M111</f>
        <v>0</v>
      </c>
      <c r="N112" s="250">
        <f ca="1">'ŽSG Ekipe+POJ'!N111</f>
        <v>0</v>
      </c>
      <c r="O112" s="74">
        <f ca="1">+'ŽSG Ekipe+POJ'!O112</f>
        <v>0</v>
      </c>
      <c r="P112" s="170">
        <f t="shared" si="16"/>
        <v>0</v>
      </c>
      <c r="Q112" s="250">
        <f ca="1">'ŽSG Ekipe+POJ'!Q111</f>
        <v>0</v>
      </c>
      <c r="R112" s="250">
        <f ca="1">'ŽSG Ekipe+POJ'!R111</f>
        <v>0</v>
      </c>
      <c r="S112" s="74">
        <f ca="1">+'ŽSG Ekipe+POJ'!S112</f>
        <v>0</v>
      </c>
      <c r="T112" s="170">
        <f t="shared" si="17"/>
        <v>0</v>
      </c>
      <c r="U112" s="250">
        <f ca="1">'ŽSG Ekipe+POJ'!U111</f>
        <v>0</v>
      </c>
      <c r="V112" s="250">
        <f ca="1">'ŽSG Ekipe+POJ'!V111</f>
        <v>0</v>
      </c>
      <c r="W112" s="74">
        <f ca="1">+'ŽSG Ekipe+POJ'!W112</f>
        <v>0</v>
      </c>
      <c r="X112" s="170">
        <f t="shared" si="18"/>
        <v>0</v>
      </c>
      <c r="Y112" s="166">
        <v>52.7</v>
      </c>
      <c r="Z112" s="167">
        <v>53.8</v>
      </c>
      <c r="AA112" s="168">
        <f t="shared" si="19"/>
        <v>106.5</v>
      </c>
      <c r="AB112" s="72">
        <f t="shared" si="20"/>
        <v>0</v>
      </c>
      <c r="AC112" s="24">
        <f>LARGE((H112,L112,P112,T112),2)</f>
        <v>0</v>
      </c>
      <c r="AD112" s="24">
        <f>LARGE((H112,L112,P112,T112),3)</f>
        <v>0</v>
      </c>
      <c r="AE112" s="24">
        <f>LARGE((H112,L112,P112,T112),4)</f>
        <v>0</v>
      </c>
    </row>
    <row r="113" spans="1:31" ht="15.75" hidden="1">
      <c r="A113" s="179">
        <v>19</v>
      </c>
      <c r="B113" s="239"/>
      <c r="C113" s="239"/>
      <c r="D113" s="239"/>
      <c r="E113" s="239"/>
      <c r="F113" s="239"/>
      <c r="G113" s="74">
        <f ca="1">+'ŽSG Ekipe+POJ'!G123</f>
        <v>0</v>
      </c>
      <c r="H113" s="170">
        <f t="shared" ref="H113:H132" si="21">+E113+F113-G113</f>
        <v>0</v>
      </c>
      <c r="I113" s="92"/>
      <c r="J113" s="74"/>
      <c r="K113" s="74">
        <f ca="1">+'ŽSG Ekipe+POJ'!K123</f>
        <v>0</v>
      </c>
      <c r="L113" s="170">
        <f t="shared" ref="L113:L132" si="22">+I113+J113-K113</f>
        <v>0</v>
      </c>
      <c r="M113" s="92"/>
      <c r="N113" s="74"/>
      <c r="O113" s="74">
        <f ca="1">+'ŽSG Ekipe+POJ'!O123</f>
        <v>0</v>
      </c>
      <c r="P113" s="170">
        <f t="shared" ref="P113:P132" si="23">+M113+N113-O113</f>
        <v>0</v>
      </c>
      <c r="Q113" s="92"/>
      <c r="R113" s="74"/>
      <c r="S113" s="74">
        <f ca="1">+'ŽSG Ekipe+POJ'!S123</f>
        <v>0</v>
      </c>
      <c r="T113" s="170">
        <f t="shared" ref="T113:T132" si="24">+Q113+R113-S113</f>
        <v>0</v>
      </c>
      <c r="U113" s="92"/>
      <c r="V113" s="74"/>
      <c r="W113" s="74">
        <f ca="1">+'ŽSG Ekipe+POJ'!W123</f>
        <v>0</v>
      </c>
      <c r="X113" s="170">
        <f t="shared" ref="X113:X132" si="25">+U113+V113-W113</f>
        <v>0</v>
      </c>
      <c r="Y113" s="166">
        <v>54.6</v>
      </c>
      <c r="Z113" s="167">
        <v>0</v>
      </c>
      <c r="AA113" s="168">
        <f t="shared" si="19"/>
        <v>54.6</v>
      </c>
      <c r="AB113" s="72">
        <f t="shared" si="20"/>
        <v>0</v>
      </c>
      <c r="AC113" s="24">
        <f>LARGE((H113,L113,P113,T113),2)</f>
        <v>0</v>
      </c>
      <c r="AD113" s="24">
        <f>LARGE((H113,L113,P113,T113),3)</f>
        <v>0</v>
      </c>
      <c r="AE113" s="24">
        <f>LARGE((H113,L113,P113,T113),4)</f>
        <v>0</v>
      </c>
    </row>
    <row r="114" spans="1:31" ht="15.75" hidden="1">
      <c r="A114" s="179">
        <v>20</v>
      </c>
      <c r="B114" s="239"/>
      <c r="C114" s="183"/>
      <c r="D114" s="99"/>
      <c r="E114" s="233"/>
      <c r="F114" s="234"/>
      <c r="G114" s="214">
        <f ca="1">+'ŽSG Ekipe+POJ'!G126</f>
        <v>0</v>
      </c>
      <c r="H114" s="170">
        <f t="shared" si="21"/>
        <v>0</v>
      </c>
      <c r="I114" s="233"/>
      <c r="J114" s="234"/>
      <c r="K114" s="214">
        <f ca="1">+'ŽSG Ekipe+POJ'!K126</f>
        <v>0</v>
      </c>
      <c r="L114" s="170">
        <f t="shared" si="22"/>
        <v>0</v>
      </c>
      <c r="M114" s="233"/>
      <c r="N114" s="234"/>
      <c r="O114" s="214">
        <f ca="1">+'ŽSG Ekipe+POJ'!O126</f>
        <v>0</v>
      </c>
      <c r="P114" s="170">
        <f t="shared" si="23"/>
        <v>0</v>
      </c>
      <c r="Q114" s="233"/>
      <c r="R114" s="234"/>
      <c r="S114" s="214">
        <f ca="1">+'ŽSG Ekipe+POJ'!S126</f>
        <v>0</v>
      </c>
      <c r="T114" s="170">
        <f t="shared" si="24"/>
        <v>0</v>
      </c>
      <c r="U114" s="216"/>
      <c r="V114" s="214"/>
      <c r="W114" s="214">
        <f ca="1">+'ŽSG Ekipe+POJ'!W126</f>
        <v>0</v>
      </c>
      <c r="X114" s="170">
        <f t="shared" si="25"/>
        <v>0</v>
      </c>
      <c r="Y114" s="166">
        <v>0</v>
      </c>
      <c r="Z114" s="167">
        <v>0</v>
      </c>
      <c r="AA114" s="168">
        <f t="shared" si="19"/>
        <v>0</v>
      </c>
      <c r="AB114" s="72">
        <f t="shared" si="20"/>
        <v>0</v>
      </c>
      <c r="AC114" s="24">
        <f>LARGE((H114,L114,P114,T114),2)</f>
        <v>0</v>
      </c>
      <c r="AD114" s="24">
        <f>LARGE((H114,L114,P114,T114),3)</f>
        <v>0</v>
      </c>
      <c r="AE114" s="24">
        <f>LARGE((H114,L114,P114,T114),4)</f>
        <v>0</v>
      </c>
    </row>
    <row r="115" spans="1:31" ht="15.75" hidden="1">
      <c r="A115" s="179">
        <v>21</v>
      </c>
      <c r="B115" s="239"/>
      <c r="C115" s="183"/>
      <c r="D115" s="99"/>
      <c r="E115" s="92"/>
      <c r="F115" s="74"/>
      <c r="G115" s="74">
        <f ca="1">+'ŽSG Ekipe+POJ'!G118</f>
        <v>0</v>
      </c>
      <c r="H115" s="170">
        <f t="shared" si="21"/>
        <v>0</v>
      </c>
      <c r="I115" s="92"/>
      <c r="J115" s="74"/>
      <c r="K115" s="74">
        <f ca="1">+'ŽSG Ekipe+POJ'!K118</f>
        <v>0</v>
      </c>
      <c r="L115" s="170">
        <f t="shared" si="22"/>
        <v>0</v>
      </c>
      <c r="M115" s="92"/>
      <c r="N115" s="74"/>
      <c r="O115" s="74">
        <f ca="1">+'ŽSG Ekipe+POJ'!O118</f>
        <v>0</v>
      </c>
      <c r="P115" s="170">
        <f t="shared" si="23"/>
        <v>0</v>
      </c>
      <c r="Q115" s="92"/>
      <c r="R115" s="74"/>
      <c r="S115" s="74">
        <f ca="1">+'ŽSG Ekipe+POJ'!S118</f>
        <v>0</v>
      </c>
      <c r="T115" s="170">
        <f t="shared" si="24"/>
        <v>0</v>
      </c>
      <c r="U115" s="92"/>
      <c r="V115" s="74"/>
      <c r="W115" s="74">
        <f ca="1">+'ŽSG Ekipe+POJ'!W118</f>
        <v>0</v>
      </c>
      <c r="X115" s="170">
        <f t="shared" si="25"/>
        <v>0</v>
      </c>
      <c r="Y115" s="166">
        <v>48.9</v>
      </c>
      <c r="Z115" s="167">
        <v>53.4</v>
      </c>
      <c r="AA115" s="168">
        <f t="shared" si="19"/>
        <v>102.3</v>
      </c>
      <c r="AB115" s="72">
        <f t="shared" si="20"/>
        <v>0</v>
      </c>
      <c r="AC115" s="24">
        <f>LARGE((H115,L115,P115,T115),2)</f>
        <v>0</v>
      </c>
      <c r="AD115" s="24">
        <f>LARGE((H115,L115,P115,T115),3)</f>
        <v>0</v>
      </c>
      <c r="AE115" s="24">
        <f>LARGE((H115,L115,P115,T115),4)</f>
        <v>0</v>
      </c>
    </row>
    <row r="116" spans="1:31" ht="15.75" hidden="1">
      <c r="A116" s="179">
        <v>22</v>
      </c>
      <c r="B116" s="239"/>
      <c r="C116" s="183"/>
      <c r="D116" s="99"/>
      <c r="E116" s="92"/>
      <c r="F116" s="74"/>
      <c r="G116" s="74">
        <f ca="1">+'ŽSG Ekipe+POJ'!G120</f>
        <v>0</v>
      </c>
      <c r="H116" s="170">
        <f t="shared" si="21"/>
        <v>0</v>
      </c>
      <c r="I116" s="92"/>
      <c r="J116" s="74"/>
      <c r="K116" s="74">
        <f ca="1">+'ŽSG Ekipe+POJ'!K120</f>
        <v>0</v>
      </c>
      <c r="L116" s="170">
        <f t="shared" si="22"/>
        <v>0</v>
      </c>
      <c r="M116" s="92"/>
      <c r="N116" s="74"/>
      <c r="O116" s="74">
        <f ca="1">+'ŽSG Ekipe+POJ'!O120</f>
        <v>0</v>
      </c>
      <c r="P116" s="170">
        <f t="shared" si="23"/>
        <v>0</v>
      </c>
      <c r="Q116" s="92"/>
      <c r="R116" s="74"/>
      <c r="S116" s="74">
        <f ca="1">+'ŽSG Ekipe+POJ'!S120</f>
        <v>0</v>
      </c>
      <c r="T116" s="170">
        <f t="shared" si="24"/>
        <v>0</v>
      </c>
      <c r="U116" s="92"/>
      <c r="V116" s="74"/>
      <c r="W116" s="74">
        <f ca="1">+'ŽSG Ekipe+POJ'!W120</f>
        <v>0</v>
      </c>
      <c r="X116" s="170">
        <f t="shared" si="25"/>
        <v>0</v>
      </c>
      <c r="Y116" s="166">
        <v>0</v>
      </c>
      <c r="Z116" s="167">
        <v>50.2</v>
      </c>
      <c r="AA116" s="168">
        <f t="shared" si="19"/>
        <v>50.2</v>
      </c>
      <c r="AB116" s="72">
        <f t="shared" si="20"/>
        <v>0</v>
      </c>
      <c r="AC116" s="24">
        <f>LARGE((H116,L116,P116,T116),2)</f>
        <v>0</v>
      </c>
      <c r="AD116" s="24">
        <f>LARGE((H116,L116,P116,T116),3)</f>
        <v>0</v>
      </c>
      <c r="AE116" s="24">
        <f>LARGE((H116,L116,P116,T116),4)</f>
        <v>0</v>
      </c>
    </row>
    <row r="117" spans="1:31" ht="15.75" hidden="1">
      <c r="A117" s="179">
        <v>23</v>
      </c>
      <c r="B117" s="239"/>
      <c r="C117" s="183"/>
      <c r="D117" s="222"/>
      <c r="E117" s="94"/>
      <c r="F117" s="74"/>
      <c r="G117" s="74">
        <f ca="1">+'ŽSG Ekipe+POJ'!G119</f>
        <v>0</v>
      </c>
      <c r="H117" s="170">
        <f t="shared" si="21"/>
        <v>0</v>
      </c>
      <c r="I117" s="74"/>
      <c r="J117" s="74"/>
      <c r="K117" s="74">
        <f ca="1">+'ŽSG Ekipe+POJ'!K119</f>
        <v>0</v>
      </c>
      <c r="L117" s="170">
        <f t="shared" si="22"/>
        <v>0</v>
      </c>
      <c r="M117" s="74"/>
      <c r="N117" s="74"/>
      <c r="O117" s="74">
        <f ca="1">+'ŽSG Ekipe+POJ'!O119</f>
        <v>0</v>
      </c>
      <c r="P117" s="170">
        <f t="shared" si="23"/>
        <v>0</v>
      </c>
      <c r="Q117" s="74"/>
      <c r="R117" s="74"/>
      <c r="S117" s="74">
        <f ca="1">+'ŽSG Ekipe+POJ'!S119</f>
        <v>0</v>
      </c>
      <c r="T117" s="170">
        <f t="shared" si="24"/>
        <v>0</v>
      </c>
      <c r="U117" s="74"/>
      <c r="V117" s="74"/>
      <c r="W117" s="74">
        <f ca="1">+'ŽSG Ekipe+POJ'!W119</f>
        <v>0</v>
      </c>
      <c r="X117" s="170">
        <f t="shared" si="25"/>
        <v>0</v>
      </c>
      <c r="Y117" s="166">
        <v>51.6</v>
      </c>
      <c r="Z117" s="167">
        <v>48.4</v>
      </c>
      <c r="AA117" s="168">
        <f t="shared" si="19"/>
        <v>100</v>
      </c>
      <c r="AB117" s="72">
        <f t="shared" si="20"/>
        <v>0</v>
      </c>
      <c r="AC117" s="24">
        <f>LARGE((H117,L117,P117,T117),2)</f>
        <v>0</v>
      </c>
      <c r="AD117" s="24">
        <f>LARGE((H117,L117,P117,T117),3)</f>
        <v>0</v>
      </c>
      <c r="AE117" s="24">
        <f>LARGE((H117,L117,P117,T117),4)</f>
        <v>0</v>
      </c>
    </row>
    <row r="118" spans="1:31" ht="15.75" hidden="1">
      <c r="A118" s="179">
        <v>24</v>
      </c>
      <c r="B118" s="239"/>
      <c r="C118" s="183"/>
      <c r="D118" s="99"/>
      <c r="E118" s="190"/>
      <c r="F118" s="74"/>
      <c r="G118" s="94">
        <f ca="1">+'ŽSG Ekipe+POJ'!G209</f>
        <v>0</v>
      </c>
      <c r="H118" s="170">
        <f t="shared" si="21"/>
        <v>0</v>
      </c>
      <c r="I118" s="190"/>
      <c r="J118" s="74"/>
      <c r="K118" s="94">
        <f ca="1">+'ŽSG Ekipe+POJ'!K209</f>
        <v>0</v>
      </c>
      <c r="L118" s="170">
        <f t="shared" si="22"/>
        <v>0</v>
      </c>
      <c r="M118" s="190"/>
      <c r="N118" s="74"/>
      <c r="O118" s="94">
        <f ca="1">+'ŽSG Ekipe+POJ'!O209</f>
        <v>0</v>
      </c>
      <c r="P118" s="170">
        <f t="shared" si="23"/>
        <v>0</v>
      </c>
      <c r="Q118" s="190"/>
      <c r="R118" s="74"/>
      <c r="S118" s="94">
        <f ca="1">+'ŽSG Ekipe+POJ'!S209</f>
        <v>0</v>
      </c>
      <c r="T118" s="170">
        <f t="shared" si="24"/>
        <v>0</v>
      </c>
      <c r="U118" s="190"/>
      <c r="V118" s="74"/>
      <c r="W118" s="94">
        <f ca="1">+'ŽSG Ekipe+POJ'!W209</f>
        <v>0</v>
      </c>
      <c r="X118" s="170">
        <f t="shared" si="25"/>
        <v>0</v>
      </c>
      <c r="Y118" s="166">
        <v>52.6</v>
      </c>
      <c r="Z118" s="167">
        <v>0</v>
      </c>
      <c r="AA118" s="168">
        <f t="shared" si="19"/>
        <v>52.6</v>
      </c>
      <c r="AB118" s="72">
        <f t="shared" si="20"/>
        <v>0</v>
      </c>
      <c r="AC118" s="24">
        <f>LARGE((H118,L118,P118,T118),2)</f>
        <v>0</v>
      </c>
      <c r="AD118" s="24">
        <f>LARGE((H118,L118,P118,T118),3)</f>
        <v>0</v>
      </c>
      <c r="AE118" s="24">
        <f>LARGE((H118,L118,P118,T118),4)</f>
        <v>0</v>
      </c>
    </row>
    <row r="119" spans="1:31" ht="15.75" hidden="1">
      <c r="A119" s="179">
        <v>25</v>
      </c>
      <c r="B119" s="239"/>
      <c r="C119" s="237"/>
      <c r="D119" s="99"/>
      <c r="E119" s="233"/>
      <c r="F119" s="234"/>
      <c r="G119" s="214">
        <f ca="1">'ŽSG Ekipe+POJ'!G212</f>
        <v>0</v>
      </c>
      <c r="H119" s="170">
        <f t="shared" si="21"/>
        <v>0</v>
      </c>
      <c r="I119" s="233"/>
      <c r="J119" s="234"/>
      <c r="K119" s="214">
        <f ca="1">'ŽSG Ekipe+POJ'!K212</f>
        <v>0</v>
      </c>
      <c r="L119" s="170">
        <f t="shared" si="22"/>
        <v>0</v>
      </c>
      <c r="M119" s="233"/>
      <c r="N119" s="234"/>
      <c r="O119" s="214">
        <f ca="1">'ŽSG Ekipe+POJ'!O212</f>
        <v>0</v>
      </c>
      <c r="P119" s="170">
        <f t="shared" si="23"/>
        <v>0</v>
      </c>
      <c r="Q119" s="233"/>
      <c r="R119" s="234"/>
      <c r="S119" s="214">
        <f ca="1">'ŽSG Ekipe+POJ'!S212</f>
        <v>0</v>
      </c>
      <c r="T119" s="170">
        <f t="shared" si="24"/>
        <v>0</v>
      </c>
      <c r="U119" s="216"/>
      <c r="V119" s="214"/>
      <c r="W119" s="214">
        <f ca="1">'ŽSG Ekipe+POJ'!W212</f>
        <v>0</v>
      </c>
      <c r="X119" s="170">
        <f t="shared" si="25"/>
        <v>0</v>
      </c>
      <c r="Y119" s="166">
        <v>0</v>
      </c>
      <c r="Z119" s="167">
        <v>0</v>
      </c>
      <c r="AA119" s="168">
        <f t="shared" si="19"/>
        <v>0</v>
      </c>
      <c r="AB119" s="72">
        <f t="shared" si="20"/>
        <v>0</v>
      </c>
      <c r="AC119" s="24">
        <f>LARGE((H119,L119,P119,T119),2)</f>
        <v>0</v>
      </c>
      <c r="AD119" s="24">
        <f>LARGE((H119,L119,P119,T119),3)</f>
        <v>0</v>
      </c>
      <c r="AE119" s="24">
        <f>LARGE((H119,L119,P119,T119),4)</f>
        <v>0</v>
      </c>
    </row>
    <row r="120" spans="1:31" ht="15.75" hidden="1">
      <c r="A120" s="179">
        <v>26</v>
      </c>
      <c r="B120" s="239"/>
      <c r="C120" s="236"/>
      <c r="D120" s="99"/>
      <c r="E120" s="92"/>
      <c r="F120" s="74"/>
      <c r="G120" s="74">
        <f ca="1">+'ŽSG Ekipe+POJ'!G124</f>
        <v>0</v>
      </c>
      <c r="H120" s="170">
        <f t="shared" si="21"/>
        <v>0</v>
      </c>
      <c r="I120" s="92"/>
      <c r="J120" s="74"/>
      <c r="K120" s="74">
        <f ca="1">+'ŽSG Ekipe+POJ'!K124</f>
        <v>0</v>
      </c>
      <c r="L120" s="170">
        <f t="shared" si="22"/>
        <v>0</v>
      </c>
      <c r="M120" s="92"/>
      <c r="N120" s="74"/>
      <c r="O120" s="74">
        <f ca="1">+'ŽSG Ekipe+POJ'!O124</f>
        <v>0</v>
      </c>
      <c r="P120" s="170">
        <f t="shared" si="23"/>
        <v>0</v>
      </c>
      <c r="Q120" s="92"/>
      <c r="R120" s="74"/>
      <c r="S120" s="74">
        <f ca="1">+'ŽSG Ekipe+POJ'!S124</f>
        <v>0</v>
      </c>
      <c r="T120" s="170">
        <f t="shared" si="24"/>
        <v>0</v>
      </c>
      <c r="U120" s="92"/>
      <c r="V120" s="74"/>
      <c r="W120" s="74">
        <f ca="1">+'ŽSG Ekipe+POJ'!W124</f>
        <v>0</v>
      </c>
      <c r="X120" s="170">
        <f t="shared" si="25"/>
        <v>0</v>
      </c>
      <c r="Y120" s="166">
        <v>50.8</v>
      </c>
      <c r="Z120" s="167">
        <v>0</v>
      </c>
      <c r="AA120" s="168">
        <f t="shared" si="19"/>
        <v>50.8</v>
      </c>
      <c r="AB120" s="72">
        <f t="shared" si="20"/>
        <v>0</v>
      </c>
      <c r="AC120" s="24">
        <f>LARGE((H120,L120,P120,T120),2)</f>
        <v>0</v>
      </c>
      <c r="AD120" s="24">
        <f>LARGE((H120,L120,P120,T120),3)</f>
        <v>0</v>
      </c>
      <c r="AE120" s="24">
        <f>LARGE((H120,L120,P120,T120),4)</f>
        <v>0</v>
      </c>
    </row>
    <row r="121" spans="1:31" ht="15.75" hidden="1">
      <c r="A121" s="179">
        <v>27</v>
      </c>
      <c r="B121" s="239"/>
      <c r="C121" s="236"/>
      <c r="D121" s="99"/>
      <c r="E121" s="92"/>
      <c r="F121" s="74"/>
      <c r="G121" s="74">
        <f ca="1">+'ŽSG Ekipe+POJ'!G211</f>
        <v>0</v>
      </c>
      <c r="H121" s="170">
        <f t="shared" si="21"/>
        <v>0</v>
      </c>
      <c r="I121" s="92"/>
      <c r="J121" s="74"/>
      <c r="K121" s="74">
        <f ca="1">+'ŽSG Ekipe+POJ'!K211</f>
        <v>0</v>
      </c>
      <c r="L121" s="170">
        <f t="shared" si="22"/>
        <v>0</v>
      </c>
      <c r="M121" s="92"/>
      <c r="N121" s="74"/>
      <c r="O121" s="74">
        <f ca="1">+'ŽSG Ekipe+POJ'!O211</f>
        <v>0</v>
      </c>
      <c r="P121" s="170">
        <f t="shared" si="23"/>
        <v>0</v>
      </c>
      <c r="Q121" s="92"/>
      <c r="R121" s="74"/>
      <c r="S121" s="74">
        <f ca="1">+'ŽSG Ekipe+POJ'!S211</f>
        <v>0</v>
      </c>
      <c r="T121" s="170">
        <f t="shared" si="24"/>
        <v>0</v>
      </c>
      <c r="U121" s="92"/>
      <c r="V121" s="74"/>
      <c r="W121" s="74">
        <f ca="1">+'ŽSG Ekipe+POJ'!W211</f>
        <v>0</v>
      </c>
      <c r="X121" s="170">
        <f t="shared" si="25"/>
        <v>0</v>
      </c>
      <c r="Y121" s="166">
        <v>39.6</v>
      </c>
      <c r="Z121" s="167">
        <v>0</v>
      </c>
      <c r="AA121" s="168">
        <f t="shared" si="19"/>
        <v>39.6</v>
      </c>
      <c r="AB121" s="72">
        <f t="shared" si="20"/>
        <v>0</v>
      </c>
      <c r="AC121" s="24">
        <f>LARGE((H121,L121,P121,T121),2)</f>
        <v>0</v>
      </c>
      <c r="AD121" s="24">
        <f>LARGE((H121,L121,P121,T121),3)</f>
        <v>0</v>
      </c>
      <c r="AE121" s="24">
        <f>LARGE((H121,L121,P121,T121),4)</f>
        <v>0</v>
      </c>
    </row>
    <row r="122" spans="1:31" ht="15.75" hidden="1">
      <c r="A122" s="179">
        <v>28</v>
      </c>
      <c r="B122" s="239"/>
      <c r="C122" s="67"/>
      <c r="D122" s="99"/>
      <c r="E122" s="233"/>
      <c r="F122" s="234"/>
      <c r="G122" s="214">
        <f ca="1">'ŽSG Ekipe+POJ'!G213</f>
        <v>0</v>
      </c>
      <c r="H122" s="169">
        <f t="shared" si="21"/>
        <v>0</v>
      </c>
      <c r="I122" s="233"/>
      <c r="J122" s="234"/>
      <c r="K122" s="214">
        <f ca="1">'ŽSG Ekipe+POJ'!K213</f>
        <v>0</v>
      </c>
      <c r="L122" s="169">
        <f t="shared" si="22"/>
        <v>0</v>
      </c>
      <c r="M122" s="233"/>
      <c r="N122" s="234"/>
      <c r="O122" s="214">
        <f ca="1">'ŽSG Ekipe+POJ'!O213</f>
        <v>0</v>
      </c>
      <c r="P122" s="169">
        <f t="shared" si="23"/>
        <v>0</v>
      </c>
      <c r="Q122" s="233"/>
      <c r="R122" s="234"/>
      <c r="S122" s="214">
        <f ca="1">'ŽSG Ekipe+POJ'!S213</f>
        <v>0</v>
      </c>
      <c r="T122" s="169">
        <f t="shared" si="24"/>
        <v>0</v>
      </c>
      <c r="U122" s="216"/>
      <c r="V122" s="214"/>
      <c r="W122" s="214">
        <f ca="1">'ŽSG Ekipe+POJ'!W213</f>
        <v>0</v>
      </c>
      <c r="X122" s="169">
        <f t="shared" si="25"/>
        <v>0</v>
      </c>
      <c r="Y122" s="166">
        <v>0</v>
      </c>
      <c r="Z122" s="167">
        <v>0</v>
      </c>
      <c r="AA122" s="168">
        <f t="shared" si="19"/>
        <v>0</v>
      </c>
      <c r="AB122" s="72">
        <f t="shared" si="20"/>
        <v>0</v>
      </c>
      <c r="AC122" s="24">
        <f>LARGE((H122,L122,P122,T122),2)</f>
        <v>0</v>
      </c>
      <c r="AD122" s="24">
        <f>LARGE((H122,L122,P122,T122),3)</f>
        <v>0</v>
      </c>
      <c r="AE122" s="24">
        <f>LARGE((H122,L122,P122,T122),4)</f>
        <v>0</v>
      </c>
    </row>
    <row r="123" spans="1:31" ht="15.75" hidden="1">
      <c r="A123" s="179">
        <v>29</v>
      </c>
      <c r="B123" s="239"/>
      <c r="C123" s="99"/>
      <c r="D123" s="99"/>
      <c r="E123" s="92"/>
      <c r="F123" s="74"/>
      <c r="G123" s="74">
        <f ca="1">+'ŽSG Ekipe+POJ'!G109</f>
        <v>0</v>
      </c>
      <c r="H123" s="169">
        <f t="shared" si="21"/>
        <v>0</v>
      </c>
      <c r="I123" s="92"/>
      <c r="J123" s="74"/>
      <c r="K123" s="74">
        <f ca="1">+'ŽSG Ekipe+POJ'!K109</f>
        <v>0</v>
      </c>
      <c r="L123" s="169">
        <f t="shared" si="22"/>
        <v>0</v>
      </c>
      <c r="M123" s="92"/>
      <c r="N123" s="74"/>
      <c r="O123" s="74">
        <f ca="1">+'ŽSG Ekipe+POJ'!O109</f>
        <v>0</v>
      </c>
      <c r="P123" s="169">
        <f t="shared" si="23"/>
        <v>0</v>
      </c>
      <c r="Q123" s="92"/>
      <c r="R123" s="74"/>
      <c r="S123" s="74">
        <f ca="1">+'ŽSG Ekipe+POJ'!S109</f>
        <v>0</v>
      </c>
      <c r="T123" s="169">
        <f t="shared" si="24"/>
        <v>0</v>
      </c>
      <c r="U123" s="92"/>
      <c r="V123" s="74"/>
      <c r="W123" s="74">
        <f ca="1">+'ŽSG Ekipe+POJ'!W109</f>
        <v>0</v>
      </c>
      <c r="X123" s="169">
        <f t="shared" si="25"/>
        <v>0</v>
      </c>
      <c r="Y123" s="166">
        <v>60.7</v>
      </c>
      <c r="Z123" s="167">
        <v>60.2</v>
      </c>
      <c r="AA123" s="168">
        <f t="shared" si="19"/>
        <v>120.9</v>
      </c>
      <c r="AB123" s="72">
        <f t="shared" si="20"/>
        <v>0</v>
      </c>
      <c r="AC123" s="24">
        <f>LARGE((H123,L123,P123,T123),2)</f>
        <v>0</v>
      </c>
      <c r="AD123" s="24">
        <f>LARGE((H123,L123,P123,T123),3)</f>
        <v>0</v>
      </c>
      <c r="AE123" s="24">
        <f>LARGE((H123,L123,P123,T123),4)</f>
        <v>0</v>
      </c>
    </row>
    <row r="124" spans="1:31" ht="15.75" hidden="1">
      <c r="A124" s="179">
        <v>30</v>
      </c>
      <c r="B124" s="239"/>
      <c r="C124" s="99"/>
      <c r="D124" s="99"/>
      <c r="E124" s="92"/>
      <c r="F124" s="74"/>
      <c r="G124" s="74">
        <f ca="1">+'ŽSG Ekipe+POJ'!G125</f>
        <v>0</v>
      </c>
      <c r="H124" s="169">
        <f t="shared" si="21"/>
        <v>0</v>
      </c>
      <c r="I124" s="92"/>
      <c r="J124" s="74"/>
      <c r="K124" s="74">
        <f ca="1">+'ŽSG Ekipe+POJ'!K125</f>
        <v>0</v>
      </c>
      <c r="L124" s="169">
        <f t="shared" si="22"/>
        <v>0</v>
      </c>
      <c r="M124" s="92"/>
      <c r="N124" s="74"/>
      <c r="O124" s="74">
        <f ca="1">+'ŽSG Ekipe+POJ'!O125</f>
        <v>0</v>
      </c>
      <c r="P124" s="169">
        <f t="shared" si="23"/>
        <v>0</v>
      </c>
      <c r="Q124" s="92"/>
      <c r="R124" s="74"/>
      <c r="S124" s="74">
        <f ca="1">+'ŽSG Ekipe+POJ'!S125</f>
        <v>0</v>
      </c>
      <c r="T124" s="169">
        <f t="shared" si="24"/>
        <v>0</v>
      </c>
      <c r="U124" s="92"/>
      <c r="V124" s="74"/>
      <c r="W124" s="74">
        <f ca="1">+'ŽSG Ekipe+POJ'!W125</f>
        <v>0</v>
      </c>
      <c r="X124" s="169">
        <f t="shared" si="25"/>
        <v>0</v>
      </c>
      <c r="Y124" s="166">
        <v>39.6</v>
      </c>
      <c r="Z124" s="167">
        <v>0</v>
      </c>
      <c r="AA124" s="168">
        <f t="shared" si="19"/>
        <v>39.6</v>
      </c>
      <c r="AB124" s="72">
        <f t="shared" si="20"/>
        <v>0</v>
      </c>
      <c r="AC124" s="24">
        <f>LARGE((H124,L124,P124,T124),2)</f>
        <v>0</v>
      </c>
      <c r="AD124" s="24">
        <f>LARGE((H124,L124,P124,T124),3)</f>
        <v>0</v>
      </c>
      <c r="AE124" s="24">
        <f>LARGE((H124,L124,P124,T124),4)</f>
        <v>0</v>
      </c>
    </row>
    <row r="125" spans="1:31" ht="15.75" hidden="1">
      <c r="A125" s="179">
        <v>31</v>
      </c>
      <c r="B125" s="239"/>
      <c r="C125" s="99"/>
      <c r="D125" s="99"/>
      <c r="E125" s="230"/>
      <c r="F125" s="116"/>
      <c r="G125" s="116">
        <f ca="1">+'ŽSG Ekipe+POJ'!G127</f>
        <v>0</v>
      </c>
      <c r="H125" s="231">
        <f t="shared" si="21"/>
        <v>0</v>
      </c>
      <c r="I125" s="230"/>
      <c r="J125" s="116"/>
      <c r="K125" s="116">
        <f ca="1">+'ŽSG Ekipe+POJ'!K127</f>
        <v>0</v>
      </c>
      <c r="L125" s="231">
        <f t="shared" si="22"/>
        <v>0</v>
      </c>
      <c r="M125" s="230"/>
      <c r="N125" s="116"/>
      <c r="O125" s="116">
        <f ca="1">+'ŽSG Ekipe+POJ'!O127</f>
        <v>0</v>
      </c>
      <c r="P125" s="231">
        <f t="shared" si="23"/>
        <v>0</v>
      </c>
      <c r="Q125" s="230"/>
      <c r="R125" s="116"/>
      <c r="S125" s="116">
        <f ca="1">+'ŽSG Ekipe+POJ'!S127</f>
        <v>0</v>
      </c>
      <c r="T125" s="231">
        <f t="shared" si="24"/>
        <v>0</v>
      </c>
      <c r="U125" s="230"/>
      <c r="V125" s="116"/>
      <c r="W125" s="116">
        <f ca="1">+'ŽSG Ekipe+POJ'!W127</f>
        <v>0</v>
      </c>
      <c r="X125" s="231">
        <f t="shared" si="25"/>
        <v>0</v>
      </c>
      <c r="Y125" s="166">
        <v>59.4</v>
      </c>
      <c r="Z125" s="167">
        <v>0</v>
      </c>
      <c r="AA125" s="168">
        <f t="shared" si="19"/>
        <v>59.4</v>
      </c>
      <c r="AB125" s="72">
        <f t="shared" si="20"/>
        <v>0</v>
      </c>
      <c r="AC125" s="24">
        <f>LARGE((H125,L125,P125,T125),2)</f>
        <v>0</v>
      </c>
      <c r="AD125" s="24">
        <f>LARGE((H125,L125,P125,T125),3)</f>
        <v>0</v>
      </c>
      <c r="AE125" s="24">
        <f>LARGE((H125,L125,P125,T125),4)</f>
        <v>0</v>
      </c>
    </row>
    <row r="126" spans="1:31" ht="15.75" hidden="1">
      <c r="A126" s="179">
        <v>32</v>
      </c>
      <c r="B126" s="67"/>
      <c r="C126" s="99"/>
      <c r="D126" s="99"/>
      <c r="E126" s="92"/>
      <c r="F126" s="74"/>
      <c r="G126" s="74">
        <f ca="1">+'ŽSG Ekipe+POJ'!G129</f>
        <v>0</v>
      </c>
      <c r="H126" s="169">
        <f t="shared" si="21"/>
        <v>0</v>
      </c>
      <c r="I126" s="92"/>
      <c r="J126" s="74"/>
      <c r="K126" s="74">
        <f ca="1">+'ŽSG Ekipe+POJ'!K129</f>
        <v>0</v>
      </c>
      <c r="L126" s="169">
        <f t="shared" si="22"/>
        <v>0</v>
      </c>
      <c r="M126" s="92"/>
      <c r="N126" s="74"/>
      <c r="O126" s="74">
        <f ca="1">+'ŽSG Ekipe+POJ'!O129</f>
        <v>0</v>
      </c>
      <c r="P126" s="169">
        <f t="shared" si="23"/>
        <v>0</v>
      </c>
      <c r="Q126" s="92"/>
      <c r="R126" s="74"/>
      <c r="S126" s="74">
        <f ca="1">+'ŽSG Ekipe+POJ'!S129</f>
        <v>0</v>
      </c>
      <c r="T126" s="169">
        <f t="shared" si="24"/>
        <v>0</v>
      </c>
      <c r="U126" s="92"/>
      <c r="V126" s="74"/>
      <c r="W126" s="74">
        <f ca="1">+'ŽSG Ekipe+POJ'!W129</f>
        <v>0</v>
      </c>
      <c r="X126" s="169">
        <f t="shared" si="25"/>
        <v>0</v>
      </c>
      <c r="Y126" s="166">
        <v>55.7</v>
      </c>
      <c r="Z126" s="167">
        <v>0</v>
      </c>
      <c r="AA126" s="168">
        <f t="shared" si="19"/>
        <v>55.7</v>
      </c>
      <c r="AB126" s="72">
        <f t="shared" si="20"/>
        <v>0</v>
      </c>
      <c r="AC126" s="24">
        <f>LARGE((H126,L126,P126,T126),2)</f>
        <v>0</v>
      </c>
      <c r="AD126" s="24">
        <f>LARGE((H126,L126,P126,T126),3)</f>
        <v>0</v>
      </c>
      <c r="AE126" s="24">
        <f>LARGE((H126,L126,P126,T126),4)</f>
        <v>0</v>
      </c>
    </row>
    <row r="127" spans="1:31" ht="15.75" hidden="1">
      <c r="A127" s="179">
        <v>33</v>
      </c>
      <c r="B127" s="67"/>
      <c r="C127" s="99"/>
      <c r="D127" s="99"/>
      <c r="E127" s="92"/>
      <c r="F127" s="74"/>
      <c r="G127" s="74">
        <f ca="1">+'ŽSG Ekipe+POJ'!G130</f>
        <v>0</v>
      </c>
      <c r="H127" s="169">
        <f t="shared" si="21"/>
        <v>0</v>
      </c>
      <c r="I127" s="92"/>
      <c r="J127" s="74"/>
      <c r="K127" s="74">
        <f ca="1">+'ŽSG Ekipe+POJ'!K130</f>
        <v>0</v>
      </c>
      <c r="L127" s="169">
        <f t="shared" si="22"/>
        <v>0</v>
      </c>
      <c r="M127" s="92"/>
      <c r="N127" s="74"/>
      <c r="O127" s="74">
        <f ca="1">+'ŽSG Ekipe+POJ'!O130</f>
        <v>0</v>
      </c>
      <c r="P127" s="169">
        <f t="shared" si="23"/>
        <v>0</v>
      </c>
      <c r="Q127" s="92"/>
      <c r="R127" s="74"/>
      <c r="S127" s="74">
        <f ca="1">+'ŽSG Ekipe+POJ'!S130</f>
        <v>0</v>
      </c>
      <c r="T127" s="169">
        <f t="shared" si="24"/>
        <v>0</v>
      </c>
      <c r="U127" s="92"/>
      <c r="V127" s="74"/>
      <c r="W127" s="74">
        <f ca="1">+'ŽSG Ekipe+POJ'!W130</f>
        <v>0</v>
      </c>
      <c r="X127" s="169">
        <f t="shared" si="25"/>
        <v>0</v>
      </c>
      <c r="Y127" s="166">
        <v>52</v>
      </c>
      <c r="Z127" s="167">
        <v>0</v>
      </c>
      <c r="AA127" s="168">
        <f t="shared" si="19"/>
        <v>52</v>
      </c>
      <c r="AB127" s="72">
        <f t="shared" si="20"/>
        <v>0</v>
      </c>
      <c r="AC127" s="24">
        <f>LARGE((H127,L127,P127,T127),2)</f>
        <v>0</v>
      </c>
      <c r="AD127" s="24">
        <f>LARGE((H127,L127,P127,T127),3)</f>
        <v>0</v>
      </c>
      <c r="AE127" s="24">
        <f>LARGE((H127,L127,P127,T127),4)</f>
        <v>0</v>
      </c>
    </row>
    <row r="128" spans="1:31" ht="15.75" hidden="1">
      <c r="A128" s="179">
        <v>34</v>
      </c>
      <c r="B128" s="67"/>
      <c r="C128" s="99"/>
      <c r="D128" s="99"/>
      <c r="E128" s="92"/>
      <c r="F128" s="74"/>
      <c r="G128" s="74">
        <f ca="1">+'ŽSG Ekipe+POJ'!G131</f>
        <v>0</v>
      </c>
      <c r="H128" s="169">
        <f t="shared" si="21"/>
        <v>0</v>
      </c>
      <c r="I128" s="92"/>
      <c r="J128" s="74"/>
      <c r="K128" s="74">
        <f ca="1">+'ŽSG Ekipe+POJ'!K131</f>
        <v>0</v>
      </c>
      <c r="L128" s="169">
        <f t="shared" si="22"/>
        <v>0</v>
      </c>
      <c r="M128" s="92"/>
      <c r="N128" s="74"/>
      <c r="O128" s="74">
        <f ca="1">+'ŽSG Ekipe+POJ'!O131</f>
        <v>0</v>
      </c>
      <c r="P128" s="169">
        <f t="shared" si="23"/>
        <v>0</v>
      </c>
      <c r="Q128" s="92"/>
      <c r="R128" s="74"/>
      <c r="S128" s="74">
        <f ca="1">+'ŽSG Ekipe+POJ'!S131</f>
        <v>0</v>
      </c>
      <c r="T128" s="169">
        <f t="shared" si="24"/>
        <v>0</v>
      </c>
      <c r="U128" s="92"/>
      <c r="V128" s="74"/>
      <c r="W128" s="74">
        <f ca="1">+'ŽSG Ekipe+POJ'!W131</f>
        <v>0</v>
      </c>
      <c r="X128" s="169">
        <f t="shared" si="25"/>
        <v>0</v>
      </c>
      <c r="Y128" s="166">
        <v>42</v>
      </c>
      <c r="Z128" s="167">
        <v>0</v>
      </c>
      <c r="AA128" s="168">
        <f t="shared" si="19"/>
        <v>42</v>
      </c>
      <c r="AB128" s="72">
        <f>MAX(H128,L128,P128,T128)</f>
        <v>0</v>
      </c>
      <c r="AC128" s="24">
        <f>LARGE((H128,L128,P128,T128),2)</f>
        <v>0</v>
      </c>
      <c r="AD128" s="24">
        <f>LARGE((H128,L128,P128,T128),3)</f>
        <v>0</v>
      </c>
      <c r="AE128" s="24">
        <f>LARGE((H128,L128,P128,T128),4)</f>
        <v>0</v>
      </c>
    </row>
    <row r="129" spans="1:31" ht="15.75" hidden="1">
      <c r="A129" s="179">
        <v>35</v>
      </c>
      <c r="B129" s="67"/>
      <c r="C129" s="99"/>
      <c r="D129" s="99"/>
      <c r="E129" s="92"/>
      <c r="F129" s="74"/>
      <c r="G129" s="74">
        <f ca="1">+'ŽSG Ekipe+POJ'!G132</f>
        <v>0</v>
      </c>
      <c r="H129" s="169">
        <f t="shared" si="21"/>
        <v>0</v>
      </c>
      <c r="I129" s="92"/>
      <c r="J129" s="74"/>
      <c r="K129" s="74">
        <f ca="1">+'ŽSG Ekipe+POJ'!K132</f>
        <v>0</v>
      </c>
      <c r="L129" s="169">
        <f t="shared" si="22"/>
        <v>0</v>
      </c>
      <c r="M129" s="92"/>
      <c r="N129" s="74"/>
      <c r="O129" s="74">
        <f ca="1">+'ŽSG Ekipe+POJ'!O132</f>
        <v>0</v>
      </c>
      <c r="P129" s="169">
        <f t="shared" si="23"/>
        <v>0</v>
      </c>
      <c r="Q129" s="92"/>
      <c r="R129" s="74"/>
      <c r="S129" s="74">
        <f ca="1">+'ŽSG Ekipe+POJ'!S132</f>
        <v>0</v>
      </c>
      <c r="T129" s="169">
        <f t="shared" si="24"/>
        <v>0</v>
      </c>
      <c r="U129" s="92"/>
      <c r="V129" s="74"/>
      <c r="W129" s="74">
        <f ca="1">+'ŽSG Ekipe+POJ'!W132</f>
        <v>0</v>
      </c>
      <c r="X129" s="169">
        <f t="shared" si="25"/>
        <v>0</v>
      </c>
      <c r="Y129" s="166">
        <v>40.5</v>
      </c>
      <c r="Z129" s="167">
        <v>0</v>
      </c>
      <c r="AA129" s="168">
        <f t="shared" si="19"/>
        <v>40.5</v>
      </c>
      <c r="AB129" s="72">
        <f>MAX(H129,L129,P129,T129)</f>
        <v>0</v>
      </c>
      <c r="AC129" s="24">
        <f>LARGE((H129,L129,P129,T129),2)</f>
        <v>0</v>
      </c>
      <c r="AD129" s="24">
        <f>LARGE((H129,L129,P129,T129),3)</f>
        <v>0</v>
      </c>
      <c r="AE129" s="24">
        <f>LARGE((H129,L129,P129,T129),4)</f>
        <v>0</v>
      </c>
    </row>
    <row r="130" spans="1:31" ht="15.75" hidden="1">
      <c r="A130" s="179">
        <v>36</v>
      </c>
      <c r="B130" s="67"/>
      <c r="C130" s="99"/>
      <c r="D130" s="99"/>
      <c r="E130" s="92"/>
      <c r="F130" s="74"/>
      <c r="G130" s="74">
        <f ca="1">+'ŽSG Ekipe+POJ'!G206</f>
        <v>0</v>
      </c>
      <c r="H130" s="169">
        <f t="shared" si="21"/>
        <v>0</v>
      </c>
      <c r="I130" s="92"/>
      <c r="J130" s="74"/>
      <c r="K130" s="74">
        <f ca="1">+'ŽSG Ekipe+POJ'!K206</f>
        <v>0</v>
      </c>
      <c r="L130" s="169">
        <f t="shared" si="22"/>
        <v>0</v>
      </c>
      <c r="M130" s="92"/>
      <c r="N130" s="74"/>
      <c r="O130" s="74">
        <f ca="1">+'ŽSG Ekipe+POJ'!O206</f>
        <v>0</v>
      </c>
      <c r="P130" s="169">
        <f t="shared" si="23"/>
        <v>0</v>
      </c>
      <c r="Q130" s="92"/>
      <c r="R130" s="74"/>
      <c r="S130" s="74">
        <f ca="1">+'ŽSG Ekipe+POJ'!S206</f>
        <v>0</v>
      </c>
      <c r="T130" s="169">
        <f t="shared" si="24"/>
        <v>0</v>
      </c>
      <c r="U130" s="92"/>
      <c r="V130" s="74"/>
      <c r="W130" s="74">
        <f ca="1">+'ŽSG Ekipe+POJ'!W206</f>
        <v>0</v>
      </c>
      <c r="X130" s="169">
        <f t="shared" si="25"/>
        <v>0</v>
      </c>
      <c r="Y130" s="166">
        <v>52.2</v>
      </c>
      <c r="Z130" s="167">
        <v>0</v>
      </c>
      <c r="AA130" s="168">
        <f t="shared" si="19"/>
        <v>52.2</v>
      </c>
      <c r="AB130" s="72">
        <f>MAX(H130,L130,P130,T130)</f>
        <v>0</v>
      </c>
      <c r="AC130" s="24">
        <f>LARGE((H130,L130,P130,T130),2)</f>
        <v>0</v>
      </c>
      <c r="AD130" s="24">
        <f>LARGE((H130,L130,P130,T130),3)</f>
        <v>0</v>
      </c>
      <c r="AE130" s="24">
        <f>LARGE((H130,L130,P130,T130),4)</f>
        <v>0</v>
      </c>
    </row>
    <row r="131" spans="1:31" ht="15.75" hidden="1">
      <c r="A131" s="179">
        <v>37</v>
      </c>
      <c r="B131" s="67"/>
      <c r="C131" s="99"/>
      <c r="D131" s="218"/>
      <c r="E131" s="94"/>
      <c r="F131" s="74"/>
      <c r="G131" s="74">
        <f ca="1">+'ŽSG Ekipe+POJ'!G207</f>
        <v>0</v>
      </c>
      <c r="H131" s="169">
        <f t="shared" si="21"/>
        <v>0</v>
      </c>
      <c r="I131" s="74"/>
      <c r="J131" s="74"/>
      <c r="K131" s="74">
        <f ca="1">+'ŽSG Ekipe+POJ'!K207</f>
        <v>0</v>
      </c>
      <c r="L131" s="169">
        <f t="shared" si="22"/>
        <v>0</v>
      </c>
      <c r="M131" s="74"/>
      <c r="N131" s="74"/>
      <c r="O131" s="74">
        <f ca="1">+'ŽSG Ekipe+POJ'!O207</f>
        <v>0</v>
      </c>
      <c r="P131" s="169">
        <f t="shared" si="23"/>
        <v>0</v>
      </c>
      <c r="Q131" s="74"/>
      <c r="R131" s="74"/>
      <c r="S131" s="74">
        <f ca="1">+'ŽSG Ekipe+POJ'!S207</f>
        <v>0</v>
      </c>
      <c r="T131" s="169">
        <f t="shared" si="24"/>
        <v>0</v>
      </c>
      <c r="U131" s="74"/>
      <c r="V131" s="74"/>
      <c r="W131" s="74">
        <f ca="1">+'ŽSG Ekipe+POJ'!W207</f>
        <v>0</v>
      </c>
      <c r="X131" s="169">
        <f t="shared" si="25"/>
        <v>0</v>
      </c>
      <c r="Y131" s="166">
        <v>0</v>
      </c>
      <c r="Z131" s="167">
        <v>56.8</v>
      </c>
      <c r="AA131" s="168">
        <f t="shared" si="19"/>
        <v>56.8</v>
      </c>
      <c r="AB131" s="72">
        <f>MAX(H131,L131,P131,T131)</f>
        <v>0</v>
      </c>
      <c r="AC131" s="24">
        <f>LARGE((H131,L131,P131,T131),2)</f>
        <v>0</v>
      </c>
      <c r="AD131" s="24">
        <f>LARGE((H131,L131,P131,T131),3)</f>
        <v>0</v>
      </c>
      <c r="AE131" s="24">
        <f>LARGE((H131,L131,P131,T131),4)</f>
        <v>0</v>
      </c>
    </row>
    <row r="132" spans="1:31" ht="15.75" hidden="1">
      <c r="A132" s="179">
        <v>38</v>
      </c>
      <c r="B132" s="67"/>
      <c r="C132" s="99"/>
      <c r="D132" s="218"/>
      <c r="E132" s="94"/>
      <c r="F132" s="74"/>
      <c r="G132" s="74">
        <f ca="1">+'ŽSG Ekipe+POJ'!G210</f>
        <v>0</v>
      </c>
      <c r="H132" s="169">
        <f t="shared" si="21"/>
        <v>0</v>
      </c>
      <c r="I132" s="74"/>
      <c r="J132" s="74"/>
      <c r="K132" s="74">
        <f ca="1">+'ŽSG Ekipe+POJ'!K210</f>
        <v>0</v>
      </c>
      <c r="L132" s="169">
        <f t="shared" si="22"/>
        <v>0</v>
      </c>
      <c r="M132" s="74"/>
      <c r="N132" s="74"/>
      <c r="O132" s="74">
        <f ca="1">+'ŽSG Ekipe+POJ'!O210</f>
        <v>0</v>
      </c>
      <c r="P132" s="169">
        <f t="shared" si="23"/>
        <v>0</v>
      </c>
      <c r="Q132" s="74"/>
      <c r="R132" s="74"/>
      <c r="S132" s="74">
        <f ca="1">+'ŽSG Ekipe+POJ'!S210</f>
        <v>0</v>
      </c>
      <c r="T132" s="169">
        <f t="shared" si="24"/>
        <v>0</v>
      </c>
      <c r="U132" s="74"/>
      <c r="V132" s="74"/>
      <c r="W132" s="74">
        <f ca="1">+'ŽSG Ekipe+POJ'!W210</f>
        <v>0</v>
      </c>
      <c r="X132" s="169">
        <f t="shared" si="25"/>
        <v>0</v>
      </c>
      <c r="Y132" s="166">
        <v>52.6</v>
      </c>
      <c r="Z132" s="167">
        <v>0</v>
      </c>
      <c r="AA132" s="168">
        <f t="shared" si="19"/>
        <v>52.6</v>
      </c>
      <c r="AB132" s="72">
        <f>MAX(H132,L132,P132,T132)</f>
        <v>0</v>
      </c>
      <c r="AC132" s="24">
        <f>LARGE((H132,L132,P132,T132),2)</f>
        <v>0</v>
      </c>
      <c r="AD132" s="24">
        <f>LARGE((H132,L132,P132,T132),3)</f>
        <v>0</v>
      </c>
      <c r="AE132" s="24">
        <f>LARGE((H132,L132,P132,T132),4)</f>
        <v>0</v>
      </c>
    </row>
    <row r="133" spans="1:31" ht="15.75">
      <c r="A133" s="19"/>
      <c r="B133" s="68"/>
      <c r="C133" s="68"/>
      <c r="D133" s="212"/>
      <c r="E133" s="213"/>
      <c r="F133" s="213"/>
      <c r="G133" s="213"/>
      <c r="H133" s="70"/>
      <c r="I133" s="213"/>
      <c r="J133" s="213"/>
      <c r="K133" s="213"/>
      <c r="L133" s="70"/>
      <c r="M133" s="213"/>
      <c r="N133" s="213"/>
      <c r="O133" s="213"/>
      <c r="P133" s="70"/>
      <c r="Q133" s="213"/>
      <c r="R133" s="213"/>
      <c r="S133" s="213"/>
      <c r="T133" s="70"/>
      <c r="U133" s="213"/>
      <c r="V133" s="213"/>
      <c r="W133" s="213"/>
      <c r="X133" s="70"/>
      <c r="Y133" s="210"/>
      <c r="Z133" s="210"/>
      <c r="AA133" s="211"/>
      <c r="AB133" s="73"/>
      <c r="AC133" s="59"/>
      <c r="AD133" s="59"/>
      <c r="AE133" s="59"/>
    </row>
    <row r="134" spans="1:31" ht="16.5" thickBot="1">
      <c r="A134" s="19"/>
      <c r="B134" s="57" t="s">
        <v>133</v>
      </c>
      <c r="C134" s="75"/>
      <c r="D134" s="165"/>
      <c r="E134" s="68"/>
      <c r="F134" s="68"/>
      <c r="G134" s="68"/>
      <c r="H134" s="70"/>
      <c r="I134" s="68"/>
      <c r="J134" s="68"/>
      <c r="K134" s="68"/>
      <c r="L134" s="70"/>
      <c r="M134" s="68"/>
      <c r="N134" s="68"/>
      <c r="O134" s="68"/>
      <c r="P134" s="70"/>
      <c r="Q134" s="68"/>
      <c r="R134" s="68"/>
      <c r="S134" s="68"/>
      <c r="T134" s="70"/>
      <c r="U134" s="69"/>
      <c r="V134" s="69"/>
      <c r="W134" s="69"/>
      <c r="X134" s="70"/>
      <c r="Y134" s="70"/>
      <c r="Z134" s="70"/>
      <c r="AA134" s="71"/>
      <c r="AB134" s="48"/>
      <c r="AC134" s="48"/>
      <c r="AD134" s="48"/>
      <c r="AE134" s="48"/>
    </row>
    <row r="135" spans="1:31" ht="27" customHeight="1">
      <c r="A135" s="201" t="s">
        <v>28</v>
      </c>
      <c r="B135" s="202" t="s">
        <v>21</v>
      </c>
      <c r="C135" s="203" t="s">
        <v>17</v>
      </c>
      <c r="D135" s="274" t="s">
        <v>46</v>
      </c>
      <c r="E135" s="131"/>
      <c r="F135" s="132"/>
      <c r="G135" s="132"/>
      <c r="H135" s="133"/>
      <c r="I135" s="131"/>
      <c r="J135" s="132"/>
      <c r="K135" s="132"/>
      <c r="L135" s="133"/>
      <c r="M135" s="131"/>
      <c r="N135" s="132"/>
      <c r="O135" s="132"/>
      <c r="P135" s="133"/>
      <c r="Q135" s="131"/>
      <c r="R135" s="132"/>
      <c r="S135" s="132"/>
      <c r="T135" s="133"/>
      <c r="U135" s="283" t="s">
        <v>167</v>
      </c>
      <c r="V135" s="284"/>
      <c r="W135" s="284"/>
      <c r="X135" s="284"/>
      <c r="Y135" s="268" t="s">
        <v>48</v>
      </c>
      <c r="Z135" s="270" t="s">
        <v>52</v>
      </c>
      <c r="AA135" s="272" t="s">
        <v>49</v>
      </c>
    </row>
    <row r="136" spans="1:31" ht="15.75">
      <c r="A136" s="140"/>
      <c r="B136" s="141"/>
      <c r="C136" s="143"/>
      <c r="D136" s="275"/>
      <c r="E136" s="134" t="s">
        <v>29</v>
      </c>
      <c r="F136" s="135" t="s">
        <v>30</v>
      </c>
      <c r="G136" s="136" t="s">
        <v>34</v>
      </c>
      <c r="H136" s="137" t="s">
        <v>32</v>
      </c>
      <c r="I136" s="134" t="s">
        <v>29</v>
      </c>
      <c r="J136" s="135" t="s">
        <v>30</v>
      </c>
      <c r="K136" s="136" t="s">
        <v>34</v>
      </c>
      <c r="L136" s="138" t="s">
        <v>32</v>
      </c>
      <c r="M136" s="134" t="s">
        <v>29</v>
      </c>
      <c r="N136" s="135" t="s">
        <v>30</v>
      </c>
      <c r="O136" s="136" t="s">
        <v>34</v>
      </c>
      <c r="P136" s="138" t="s">
        <v>32</v>
      </c>
      <c r="Q136" s="134" t="s">
        <v>29</v>
      </c>
      <c r="R136" s="135" t="s">
        <v>30</v>
      </c>
      <c r="S136" s="136" t="s">
        <v>34</v>
      </c>
      <c r="T136" s="138" t="s">
        <v>32</v>
      </c>
      <c r="U136" s="134" t="s">
        <v>29</v>
      </c>
      <c r="V136" s="135" t="s">
        <v>30</v>
      </c>
      <c r="W136" s="136" t="s">
        <v>34</v>
      </c>
      <c r="X136" s="139" t="s">
        <v>23</v>
      </c>
      <c r="Y136" s="269"/>
      <c r="Z136" s="271"/>
      <c r="AA136" s="273"/>
    </row>
    <row r="137" spans="1:31" ht="15.75">
      <c r="A137" s="179">
        <v>1</v>
      </c>
      <c r="B137" s="67" t="str">
        <f ca="1">'ŽSG Ekipe+POJ'!B145</f>
        <v>Prgomet Antonela</v>
      </c>
      <c r="C137" s="239" t="str">
        <f ca="1">'ŽSG Ekipe+POJ'!C145</f>
        <v>GK Marjan</v>
      </c>
      <c r="D137" s="67" t="str">
        <f ca="1">'ŽSG Ekipe+POJ'!D145</f>
        <v>1997.</v>
      </c>
      <c r="E137" s="247">
        <f ca="1">'ŽSG Ekipe+POJ'!E145</f>
        <v>6</v>
      </c>
      <c r="F137" s="247">
        <f ca="1">'ŽSG Ekipe+POJ'!F145</f>
        <v>9</v>
      </c>
      <c r="G137" s="74">
        <f ca="1">+'ŽSG Ekipe+POJ'!G139</f>
        <v>0</v>
      </c>
      <c r="H137" s="170">
        <f t="shared" ref="H137:H151" si="26">+E137+F137-G137</f>
        <v>15</v>
      </c>
      <c r="I137" s="247">
        <f ca="1">'ŽSG Ekipe+POJ'!I145</f>
        <v>6</v>
      </c>
      <c r="J137" s="247">
        <f ca="1">'ŽSG Ekipe+POJ'!J145</f>
        <v>9.1999999999999993</v>
      </c>
      <c r="K137" s="74">
        <f ca="1">+'ŽSG Ekipe+POJ'!K139</f>
        <v>0</v>
      </c>
      <c r="L137" s="170">
        <f t="shared" ref="L137:L151" si="27">+I137+J137-K137</f>
        <v>15.2</v>
      </c>
      <c r="M137" s="247">
        <f ca="1">'ŽSG Ekipe+POJ'!M145</f>
        <v>6</v>
      </c>
      <c r="N137" s="247">
        <f ca="1">'ŽSG Ekipe+POJ'!N145</f>
        <v>8.9</v>
      </c>
      <c r="O137" s="74">
        <f ca="1">+'ŽSG Ekipe+POJ'!O139</f>
        <v>0</v>
      </c>
      <c r="P137" s="170">
        <f t="shared" ref="P137:P151" si="28">+M137+N137-O137</f>
        <v>14.9</v>
      </c>
      <c r="Q137" s="247">
        <f ca="1">'ŽSG Ekipe+POJ'!Q145</f>
        <v>6</v>
      </c>
      <c r="R137" s="247">
        <f ca="1">'ŽSG Ekipe+POJ'!R145</f>
        <v>8.9</v>
      </c>
      <c r="S137" s="74">
        <f ca="1">+'ŽSG Ekipe+POJ'!S139</f>
        <v>0</v>
      </c>
      <c r="T137" s="170">
        <f t="shared" ref="T137:T151" si="29">+Q137+R137-S137</f>
        <v>14.9</v>
      </c>
      <c r="U137" s="247">
        <f ca="1">'ŽSG Ekipe+POJ'!U145</f>
        <v>24</v>
      </c>
      <c r="V137" s="247">
        <f ca="1">'ŽSG Ekipe+POJ'!V145</f>
        <v>36</v>
      </c>
      <c r="W137" s="74">
        <f ca="1">+'ŽSG Ekipe+POJ'!W139</f>
        <v>0</v>
      </c>
      <c r="X137" s="170">
        <f t="shared" ref="X137:X151" si="30">+U137+V137-W137</f>
        <v>60</v>
      </c>
      <c r="Y137" s="172">
        <v>58.7</v>
      </c>
      <c r="Z137" s="173">
        <v>61.2</v>
      </c>
      <c r="AA137" s="174">
        <f t="shared" ref="AA137:AA151" si="31">SUM(X137:Z137)-MIN(X137:Z137)</f>
        <v>121.2</v>
      </c>
      <c r="AB137" s="72">
        <f>MAX(H137,L137,P137,T137)</f>
        <v>15.2</v>
      </c>
      <c r="AC137" s="24">
        <f>LARGE((H137,L137,P137,T137),2)</f>
        <v>15</v>
      </c>
      <c r="AD137" s="24">
        <f>LARGE((H137,L137,P137,T137),3)</f>
        <v>14.9</v>
      </c>
      <c r="AE137" s="24">
        <f>LARGE((H137,L137,P137,T137),4)</f>
        <v>14.9</v>
      </c>
    </row>
    <row r="138" spans="1:31" ht="15.75">
      <c r="A138" s="179">
        <v>2</v>
      </c>
      <c r="B138" s="67" t="str">
        <f ca="1">'ŽSG Ekipe+POJ'!B222</f>
        <v>Protrka Barbara</v>
      </c>
      <c r="C138" s="239" t="str">
        <f ca="1">'ŽSG Ekipe+POJ'!C222</f>
        <v>GK Zmaj</v>
      </c>
      <c r="D138" s="67" t="str">
        <f ca="1">'ŽSG Ekipe+POJ'!D222</f>
        <v>1996.</v>
      </c>
      <c r="E138" s="247">
        <f ca="1">'ŽSG Ekipe+POJ'!E222</f>
        <v>6</v>
      </c>
      <c r="F138" s="247">
        <f ca="1">'ŽSG Ekipe+POJ'!F222</f>
        <v>9</v>
      </c>
      <c r="G138" s="74">
        <f ca="1">+'ŽSG Ekipe+POJ'!G144</f>
        <v>0</v>
      </c>
      <c r="H138" s="170">
        <f t="shared" si="26"/>
        <v>15</v>
      </c>
      <c r="I138" s="247">
        <f ca="1">'ŽSG Ekipe+POJ'!I222</f>
        <v>6</v>
      </c>
      <c r="J138" s="247">
        <f ca="1">'ŽSG Ekipe+POJ'!J222</f>
        <v>8.9</v>
      </c>
      <c r="K138" s="74">
        <f ca="1">+'ŽSG Ekipe+POJ'!K144</f>
        <v>0</v>
      </c>
      <c r="L138" s="170">
        <f t="shared" si="27"/>
        <v>14.9</v>
      </c>
      <c r="M138" s="247">
        <f ca="1">'ŽSG Ekipe+POJ'!M222</f>
        <v>6</v>
      </c>
      <c r="N138" s="247">
        <f ca="1">'ŽSG Ekipe+POJ'!N222</f>
        <v>9.1</v>
      </c>
      <c r="O138" s="74">
        <f ca="1">+'ŽSG Ekipe+POJ'!O144</f>
        <v>0</v>
      </c>
      <c r="P138" s="170">
        <f t="shared" si="28"/>
        <v>15.1</v>
      </c>
      <c r="Q138" s="247">
        <f ca="1">'ŽSG Ekipe+POJ'!Q222</f>
        <v>6</v>
      </c>
      <c r="R138" s="247">
        <f ca="1">'ŽSG Ekipe+POJ'!R222</f>
        <v>8.8000000000000007</v>
      </c>
      <c r="S138" s="74">
        <f ca="1">+'ŽSG Ekipe+POJ'!S144</f>
        <v>0</v>
      </c>
      <c r="T138" s="170">
        <f t="shared" si="29"/>
        <v>14.8</v>
      </c>
      <c r="U138" s="247">
        <f ca="1">'ŽSG Ekipe+POJ'!U222</f>
        <v>24</v>
      </c>
      <c r="V138" s="247">
        <f ca="1">'ŽSG Ekipe+POJ'!V222</f>
        <v>35.799999999999997</v>
      </c>
      <c r="W138" s="74">
        <f ca="1">+'ŽSG Ekipe+POJ'!W144</f>
        <v>0</v>
      </c>
      <c r="X138" s="170">
        <f t="shared" si="30"/>
        <v>59.8</v>
      </c>
      <c r="Y138" s="166">
        <v>58.9</v>
      </c>
      <c r="Z138" s="167">
        <v>0</v>
      </c>
      <c r="AA138" s="168">
        <f t="shared" si="31"/>
        <v>118.69999999999999</v>
      </c>
      <c r="AB138" s="72">
        <f>MAX(H138,L138,P138,T138)</f>
        <v>15.1</v>
      </c>
      <c r="AC138" s="24">
        <f>LARGE((H138,L138,P138,T138),2)</f>
        <v>15</v>
      </c>
      <c r="AD138" s="24">
        <f>LARGE((H138,L138,P138,T138),3)</f>
        <v>14.9</v>
      </c>
      <c r="AE138" s="24">
        <f>LARGE((H138,L138,P138,T138),4)</f>
        <v>14.8</v>
      </c>
    </row>
    <row r="139" spans="1:31" ht="15.75">
      <c r="A139" s="179">
        <v>3</v>
      </c>
      <c r="B139" s="67" t="str">
        <f ca="1">'ŽSG Ekipe+POJ'!B146</f>
        <v>Vulić Karmen</v>
      </c>
      <c r="C139" s="239" t="str">
        <f ca="1">'ŽSG Ekipe+POJ'!C146</f>
        <v>GK Marjan</v>
      </c>
      <c r="D139" s="67" t="str">
        <f ca="1">'ŽSG Ekipe+POJ'!D146</f>
        <v>1997.</v>
      </c>
      <c r="E139" s="247">
        <f ca="1">'ŽSG Ekipe+POJ'!E146</f>
        <v>6</v>
      </c>
      <c r="F139" s="247">
        <f ca="1">'ŽSG Ekipe+POJ'!F146</f>
        <v>8.8000000000000007</v>
      </c>
      <c r="G139" s="74">
        <f ca="1">+'ŽSG Ekipe+POJ'!G220</f>
        <v>0</v>
      </c>
      <c r="H139" s="170">
        <f t="shared" si="26"/>
        <v>14.8</v>
      </c>
      <c r="I139" s="247">
        <f ca="1">'ŽSG Ekipe+POJ'!I146</f>
        <v>6</v>
      </c>
      <c r="J139" s="247">
        <f ca="1">'ŽSG Ekipe+POJ'!J146</f>
        <v>9.6</v>
      </c>
      <c r="K139" s="74">
        <f ca="1">+'ŽSG Ekipe+POJ'!K220</f>
        <v>0</v>
      </c>
      <c r="L139" s="170">
        <f t="shared" si="27"/>
        <v>15.6</v>
      </c>
      <c r="M139" s="247">
        <f ca="1">'ŽSG Ekipe+POJ'!M146</f>
        <v>6</v>
      </c>
      <c r="N139" s="247">
        <f ca="1">'ŽSG Ekipe+POJ'!N146</f>
        <v>8.1</v>
      </c>
      <c r="O139" s="74">
        <f ca="1">+'ŽSG Ekipe+POJ'!O220</f>
        <v>0</v>
      </c>
      <c r="P139" s="170">
        <f t="shared" si="28"/>
        <v>14.1</v>
      </c>
      <c r="Q139" s="247">
        <f ca="1">'ŽSG Ekipe+POJ'!Q146</f>
        <v>6</v>
      </c>
      <c r="R139" s="247">
        <f ca="1">'ŽSG Ekipe+POJ'!R146</f>
        <v>9</v>
      </c>
      <c r="S139" s="74">
        <f ca="1">+'ŽSG Ekipe+POJ'!S220</f>
        <v>0</v>
      </c>
      <c r="T139" s="170">
        <f t="shared" si="29"/>
        <v>15</v>
      </c>
      <c r="U139" s="247">
        <f ca="1">'ŽSG Ekipe+POJ'!U146</f>
        <v>24</v>
      </c>
      <c r="V139" s="247">
        <f ca="1">'ŽSG Ekipe+POJ'!V146</f>
        <v>35.5</v>
      </c>
      <c r="W139" s="74">
        <f ca="1">+'ŽSG Ekipe+POJ'!W220</f>
        <v>0</v>
      </c>
      <c r="X139" s="170">
        <f t="shared" si="30"/>
        <v>59.5</v>
      </c>
      <c r="Y139" s="166">
        <v>59.4</v>
      </c>
      <c r="Z139" s="167">
        <v>59.3</v>
      </c>
      <c r="AA139" s="168">
        <f t="shared" si="31"/>
        <v>118.89999999999999</v>
      </c>
      <c r="AB139" s="72">
        <f t="shared" ref="AB139:AB148" si="32">MAX(H139,L139,P139,T139)</f>
        <v>15.6</v>
      </c>
      <c r="AC139" s="24">
        <f>LARGE((H139,L139,P139,T139),2)</f>
        <v>15</v>
      </c>
      <c r="AD139" s="24">
        <f>LARGE((H139,L139,P139,T139),3)</f>
        <v>14.8</v>
      </c>
      <c r="AE139" s="24">
        <f>LARGE((H139,L139,P139,T139),4)</f>
        <v>14.1</v>
      </c>
    </row>
    <row r="140" spans="1:31" ht="15.75">
      <c r="A140" s="179">
        <v>4</v>
      </c>
      <c r="B140" s="67" t="str">
        <f ca="1">'ŽSG Ekipe+POJ'!B219</f>
        <v>Matijašević Mia</v>
      </c>
      <c r="C140" s="239" t="str">
        <f ca="1">'ŽSG Ekipe+POJ'!C219</f>
        <v>GK Salto-Solin</v>
      </c>
      <c r="D140" s="67" t="str">
        <f ca="1">'ŽSG Ekipe+POJ'!D219</f>
        <v>1995.</v>
      </c>
      <c r="E140" s="247">
        <f ca="1">'ŽSG Ekipe+POJ'!E219</f>
        <v>6</v>
      </c>
      <c r="F140" s="247">
        <f ca="1">'ŽSG Ekipe+POJ'!F219</f>
        <v>8.9</v>
      </c>
      <c r="G140" s="74">
        <f ca="1">+'ŽSG Ekipe+POJ'!G218</f>
        <v>0</v>
      </c>
      <c r="H140" s="170">
        <f t="shared" si="26"/>
        <v>14.9</v>
      </c>
      <c r="I140" s="247">
        <f ca="1">'ŽSG Ekipe+POJ'!I219</f>
        <v>6</v>
      </c>
      <c r="J140" s="247">
        <f ca="1">'ŽSG Ekipe+POJ'!J219</f>
        <v>9.4</v>
      </c>
      <c r="K140" s="74">
        <f ca="1">+'ŽSG Ekipe+POJ'!K218</f>
        <v>0</v>
      </c>
      <c r="L140" s="170">
        <f t="shared" si="27"/>
        <v>15.4</v>
      </c>
      <c r="M140" s="247">
        <f ca="1">'ŽSG Ekipe+POJ'!M219</f>
        <v>6</v>
      </c>
      <c r="N140" s="247">
        <f ca="1">'ŽSG Ekipe+POJ'!N219</f>
        <v>8</v>
      </c>
      <c r="O140" s="74">
        <f ca="1">+'ŽSG Ekipe+POJ'!O218</f>
        <v>0</v>
      </c>
      <c r="P140" s="170">
        <f t="shared" si="28"/>
        <v>14</v>
      </c>
      <c r="Q140" s="247">
        <f ca="1">'ŽSG Ekipe+POJ'!Q219</f>
        <v>6</v>
      </c>
      <c r="R140" s="247">
        <f ca="1">'ŽSG Ekipe+POJ'!R219</f>
        <v>8.6999999999999993</v>
      </c>
      <c r="S140" s="74">
        <f ca="1">+'ŽSG Ekipe+POJ'!S218</f>
        <v>0</v>
      </c>
      <c r="T140" s="170">
        <f t="shared" si="29"/>
        <v>14.7</v>
      </c>
      <c r="U140" s="247">
        <f ca="1">'ŽSG Ekipe+POJ'!U219</f>
        <v>24</v>
      </c>
      <c r="V140" s="247">
        <f ca="1">'ŽSG Ekipe+POJ'!V219</f>
        <v>35</v>
      </c>
      <c r="W140" s="74">
        <f ca="1">+'ŽSG Ekipe+POJ'!W218</f>
        <v>0</v>
      </c>
      <c r="X140" s="170">
        <f t="shared" si="30"/>
        <v>59</v>
      </c>
      <c r="Y140" s="166">
        <v>55.7</v>
      </c>
      <c r="Z140" s="167">
        <v>55.1</v>
      </c>
      <c r="AA140" s="168">
        <f t="shared" si="31"/>
        <v>114.70000000000002</v>
      </c>
      <c r="AB140" s="72">
        <f t="shared" si="32"/>
        <v>15.4</v>
      </c>
      <c r="AC140" s="24">
        <f>LARGE((H140,L140,P140,T140),2)</f>
        <v>14.9</v>
      </c>
      <c r="AD140" s="24">
        <f>LARGE((H140,L140,P140,T140),3)</f>
        <v>14.7</v>
      </c>
      <c r="AE140" s="24">
        <f>LARGE((H140,L140,P140,T140),4)</f>
        <v>14</v>
      </c>
    </row>
    <row r="141" spans="1:31" ht="15.75">
      <c r="A141" s="179">
        <v>5</v>
      </c>
      <c r="B141" s="67" t="str">
        <f ca="1">'ŽSG Ekipe+POJ'!B147</f>
        <v>Ivančev Karla</v>
      </c>
      <c r="C141" s="239" t="str">
        <f ca="1">'ŽSG Ekipe+POJ'!C147</f>
        <v>GK Marjan</v>
      </c>
      <c r="D141" s="67" t="str">
        <f ca="1">'ŽSG Ekipe+POJ'!D147</f>
        <v>1998.</v>
      </c>
      <c r="E141" s="247">
        <f ca="1">'ŽSG Ekipe+POJ'!E147</f>
        <v>6</v>
      </c>
      <c r="F141" s="247">
        <f ca="1">'ŽSG Ekipe+POJ'!F147</f>
        <v>9</v>
      </c>
      <c r="G141" s="214">
        <f ca="1">'ŽSG Ekipe+POJ'!G222</f>
        <v>0</v>
      </c>
      <c r="H141" s="170">
        <f t="shared" si="26"/>
        <v>15</v>
      </c>
      <c r="I141" s="247">
        <f ca="1">'ŽSG Ekipe+POJ'!I147</f>
        <v>6</v>
      </c>
      <c r="J141" s="247">
        <f ca="1">'ŽSG Ekipe+POJ'!J147</f>
        <v>8.8000000000000007</v>
      </c>
      <c r="K141" s="214">
        <f ca="1">'ŽSG Ekipe+POJ'!K222</f>
        <v>0</v>
      </c>
      <c r="L141" s="170">
        <f t="shared" si="27"/>
        <v>14.8</v>
      </c>
      <c r="M141" s="247">
        <f ca="1">'ŽSG Ekipe+POJ'!M147</f>
        <v>6</v>
      </c>
      <c r="N141" s="247">
        <f ca="1">'ŽSG Ekipe+POJ'!N147</f>
        <v>8.6999999999999993</v>
      </c>
      <c r="O141" s="214">
        <f ca="1">'ŽSG Ekipe+POJ'!O222</f>
        <v>0</v>
      </c>
      <c r="P141" s="170">
        <f t="shared" si="28"/>
        <v>14.7</v>
      </c>
      <c r="Q141" s="247">
        <f ca="1">'ŽSG Ekipe+POJ'!Q147</f>
        <v>6</v>
      </c>
      <c r="R141" s="247">
        <f ca="1">'ŽSG Ekipe+POJ'!R147</f>
        <v>8.1999999999999993</v>
      </c>
      <c r="S141" s="214">
        <f ca="1">'ŽSG Ekipe+POJ'!S222</f>
        <v>0</v>
      </c>
      <c r="T141" s="170">
        <f t="shared" si="29"/>
        <v>14.2</v>
      </c>
      <c r="U141" s="247">
        <f ca="1">'ŽSG Ekipe+POJ'!U147</f>
        <v>24</v>
      </c>
      <c r="V141" s="247">
        <f ca="1">'ŽSG Ekipe+POJ'!V147</f>
        <v>34.700000000000003</v>
      </c>
      <c r="W141" s="214">
        <f ca="1">'ŽSG Ekipe+POJ'!W222</f>
        <v>0</v>
      </c>
      <c r="X141" s="170">
        <f t="shared" si="30"/>
        <v>58.7</v>
      </c>
      <c r="Y141" s="166">
        <v>57</v>
      </c>
      <c r="Z141" s="167">
        <v>54.1</v>
      </c>
      <c r="AA141" s="168">
        <f t="shared" si="31"/>
        <v>115.70000000000002</v>
      </c>
      <c r="AB141" s="72">
        <f t="shared" si="32"/>
        <v>15</v>
      </c>
      <c r="AC141" s="24">
        <f>LARGE((H141,L141,P141,T141),2)</f>
        <v>14.8</v>
      </c>
      <c r="AD141" s="24">
        <f>LARGE((H141,L141,P141,T141),3)</f>
        <v>14.7</v>
      </c>
      <c r="AE141" s="24">
        <f>LARGE((H141,L141,P141,T141),4)</f>
        <v>14.2</v>
      </c>
    </row>
    <row r="142" spans="1:31" ht="15.75">
      <c r="A142" s="179">
        <v>6</v>
      </c>
      <c r="B142" s="67" t="str">
        <f ca="1">'ŽSG Ekipe+POJ'!B220</f>
        <v>Skoko Tonka</v>
      </c>
      <c r="C142" s="239" t="str">
        <f ca="1">'ŽSG Ekipe+POJ'!C220</f>
        <v>GK Kaštela</v>
      </c>
      <c r="D142" s="67" t="str">
        <f ca="1">'ŽSG Ekipe+POJ'!D220</f>
        <v>1996.</v>
      </c>
      <c r="E142" s="247">
        <f ca="1">'ŽSG Ekipe+POJ'!E220</f>
        <v>6</v>
      </c>
      <c r="F142" s="247">
        <f ca="1">'ŽSG Ekipe+POJ'!F220</f>
        <v>8.9</v>
      </c>
      <c r="G142" s="74">
        <f ca="1">+'ŽSG Ekipe+POJ'!G138</f>
        <v>0</v>
      </c>
      <c r="H142" s="170">
        <f t="shared" si="26"/>
        <v>14.9</v>
      </c>
      <c r="I142" s="247">
        <f ca="1">'ŽSG Ekipe+POJ'!I220</f>
        <v>6</v>
      </c>
      <c r="J142" s="247">
        <f ca="1">'ŽSG Ekipe+POJ'!J220</f>
        <v>8.1999999999999993</v>
      </c>
      <c r="K142" s="74">
        <f ca="1">+'ŽSG Ekipe+POJ'!K138</f>
        <v>0</v>
      </c>
      <c r="L142" s="170">
        <f t="shared" si="27"/>
        <v>14.2</v>
      </c>
      <c r="M142" s="247">
        <f ca="1">'ŽSG Ekipe+POJ'!M220</f>
        <v>6</v>
      </c>
      <c r="N142" s="247">
        <f ca="1">'ŽSG Ekipe+POJ'!N220</f>
        <v>7.8</v>
      </c>
      <c r="O142" s="74">
        <f ca="1">+'ŽSG Ekipe+POJ'!O138</f>
        <v>0</v>
      </c>
      <c r="P142" s="170">
        <f t="shared" si="28"/>
        <v>13.8</v>
      </c>
      <c r="Q142" s="247">
        <f ca="1">'ŽSG Ekipe+POJ'!Q220</f>
        <v>6</v>
      </c>
      <c r="R142" s="247">
        <f ca="1">'ŽSG Ekipe+POJ'!R220</f>
        <v>9.1</v>
      </c>
      <c r="S142" s="74">
        <f ca="1">+'ŽSG Ekipe+POJ'!S138</f>
        <v>0</v>
      </c>
      <c r="T142" s="170">
        <f t="shared" si="29"/>
        <v>15.1</v>
      </c>
      <c r="U142" s="247">
        <f ca="1">'ŽSG Ekipe+POJ'!U220</f>
        <v>24</v>
      </c>
      <c r="V142" s="247">
        <f ca="1">'ŽSG Ekipe+POJ'!V220</f>
        <v>34</v>
      </c>
      <c r="W142" s="74">
        <f ca="1">+'ŽSG Ekipe+POJ'!W138</f>
        <v>0</v>
      </c>
      <c r="X142" s="170">
        <f t="shared" si="30"/>
        <v>58</v>
      </c>
      <c r="Y142" s="166">
        <v>0</v>
      </c>
      <c r="Z142" s="167">
        <v>57.15</v>
      </c>
      <c r="AA142" s="168">
        <f t="shared" si="31"/>
        <v>115.15</v>
      </c>
      <c r="AB142" s="72">
        <f t="shared" si="32"/>
        <v>15.1</v>
      </c>
      <c r="AC142" s="24">
        <f>LARGE((H142,L142,P142,T142),2)</f>
        <v>14.9</v>
      </c>
      <c r="AD142" s="24">
        <f>LARGE((H142,L142,P142,T142),3)</f>
        <v>14.2</v>
      </c>
      <c r="AE142" s="24">
        <f>LARGE((H142,L142,P142,T142),4)</f>
        <v>13.8</v>
      </c>
    </row>
    <row r="143" spans="1:31" ht="15.75">
      <c r="A143" s="179">
        <v>7</v>
      </c>
      <c r="B143" s="67" t="str">
        <f ca="1">'ŽSG Ekipe+POJ'!B144</f>
        <v>Gudelj Dominik</v>
      </c>
      <c r="C143" s="239" t="str">
        <f ca="1">'ŽSG Ekipe+POJ'!C144</f>
        <v>GK Marjan</v>
      </c>
      <c r="D143" s="67" t="str">
        <f ca="1">'ŽSG Ekipe+POJ'!D144</f>
        <v>1997.</v>
      </c>
      <c r="E143" s="247">
        <f ca="1">'ŽSG Ekipe+POJ'!E144</f>
        <v>6</v>
      </c>
      <c r="F143" s="247">
        <f ca="1">'ŽSG Ekipe+POJ'!F144</f>
        <v>8.4</v>
      </c>
      <c r="G143" s="74">
        <f ca="1">+'ŽSG Ekipe+POJ'!G145</f>
        <v>0</v>
      </c>
      <c r="H143" s="170">
        <f t="shared" si="26"/>
        <v>14.4</v>
      </c>
      <c r="I143" s="247">
        <f ca="1">'ŽSG Ekipe+POJ'!I144</f>
        <v>6</v>
      </c>
      <c r="J143" s="247">
        <f ca="1">'ŽSG Ekipe+POJ'!J144</f>
        <v>9.1999999999999993</v>
      </c>
      <c r="K143" s="74">
        <f ca="1">+'ŽSG Ekipe+POJ'!K145</f>
        <v>0</v>
      </c>
      <c r="L143" s="170">
        <f t="shared" si="27"/>
        <v>15.2</v>
      </c>
      <c r="M143" s="247">
        <f ca="1">'ŽSG Ekipe+POJ'!M144</f>
        <v>6</v>
      </c>
      <c r="N143" s="247">
        <f ca="1">'ŽSG Ekipe+POJ'!N144</f>
        <v>6.7</v>
      </c>
      <c r="O143" s="74">
        <f ca="1">+'ŽSG Ekipe+POJ'!O145</f>
        <v>0</v>
      </c>
      <c r="P143" s="170">
        <f t="shared" si="28"/>
        <v>12.7</v>
      </c>
      <c r="Q143" s="247">
        <f ca="1">'ŽSG Ekipe+POJ'!Q144</f>
        <v>6</v>
      </c>
      <c r="R143" s="247">
        <f ca="1">'ŽSG Ekipe+POJ'!R144</f>
        <v>8.9</v>
      </c>
      <c r="S143" s="74">
        <f ca="1">+'ŽSG Ekipe+POJ'!S145</f>
        <v>0</v>
      </c>
      <c r="T143" s="170">
        <f t="shared" si="29"/>
        <v>14.9</v>
      </c>
      <c r="U143" s="247">
        <f ca="1">'ŽSG Ekipe+POJ'!U144</f>
        <v>24</v>
      </c>
      <c r="V143" s="247">
        <f ca="1">'ŽSG Ekipe+POJ'!V144</f>
        <v>33.200000000000003</v>
      </c>
      <c r="W143" s="74">
        <f ca="1">+'ŽSG Ekipe+POJ'!W145</f>
        <v>0</v>
      </c>
      <c r="X143" s="170">
        <f t="shared" si="30"/>
        <v>57.2</v>
      </c>
      <c r="Y143" s="166">
        <v>56.1</v>
      </c>
      <c r="Z143" s="167">
        <v>57.2</v>
      </c>
      <c r="AA143" s="168">
        <f t="shared" si="31"/>
        <v>114.4</v>
      </c>
      <c r="AB143" s="72">
        <f t="shared" si="32"/>
        <v>15.2</v>
      </c>
      <c r="AC143" s="24">
        <f>LARGE((H143,L143,P143,T143),2)</f>
        <v>14.9</v>
      </c>
      <c r="AD143" s="24">
        <f>LARGE((H143,L143,P143,T143),3)</f>
        <v>14.4</v>
      </c>
      <c r="AE143" s="24">
        <f>LARGE((H143,L143,P143,T143),4)</f>
        <v>12.7</v>
      </c>
    </row>
    <row r="144" spans="1:31" ht="15.75">
      <c r="A144" s="179">
        <v>8</v>
      </c>
      <c r="B144" s="67" t="str">
        <f ca="1">'ŽSG Ekipe+POJ'!B221</f>
        <v>Todorić Katarina</v>
      </c>
      <c r="C144" s="239" t="str">
        <f ca="1">'ŽSG Ekipe+POJ'!C221</f>
        <v>GK Zmaj</v>
      </c>
      <c r="D144" s="67" t="str">
        <f ca="1">'ŽSG Ekipe+POJ'!D221</f>
        <v>1996.</v>
      </c>
      <c r="E144" s="247">
        <f ca="1">'ŽSG Ekipe+POJ'!E221</f>
        <v>6</v>
      </c>
      <c r="F144" s="247">
        <f ca="1">'ŽSG Ekipe+POJ'!F221</f>
        <v>8.6999999999999993</v>
      </c>
      <c r="G144" s="94">
        <f ca="1">+'ŽSG Ekipe+POJ'!G146</f>
        <v>0</v>
      </c>
      <c r="H144" s="170">
        <f t="shared" si="26"/>
        <v>14.7</v>
      </c>
      <c r="I144" s="247">
        <f ca="1">'ŽSG Ekipe+POJ'!I221</f>
        <v>6</v>
      </c>
      <c r="J144" s="247">
        <f ca="1">'ŽSG Ekipe+POJ'!J221</f>
        <v>8.5</v>
      </c>
      <c r="K144" s="94">
        <f ca="1">+'ŽSG Ekipe+POJ'!K146</f>
        <v>0</v>
      </c>
      <c r="L144" s="170">
        <f t="shared" si="27"/>
        <v>14.5</v>
      </c>
      <c r="M144" s="247">
        <f ca="1">'ŽSG Ekipe+POJ'!M221</f>
        <v>6</v>
      </c>
      <c r="N144" s="247">
        <f ca="1">'ŽSG Ekipe+POJ'!N221</f>
        <v>7.6</v>
      </c>
      <c r="O144" s="94">
        <f ca="1">+'ŽSG Ekipe+POJ'!O146</f>
        <v>0</v>
      </c>
      <c r="P144" s="170">
        <f t="shared" si="28"/>
        <v>13.6</v>
      </c>
      <c r="Q144" s="247">
        <f ca="1">'ŽSG Ekipe+POJ'!Q221</f>
        <v>5.5</v>
      </c>
      <c r="R144" s="247">
        <f ca="1">'ŽSG Ekipe+POJ'!R221</f>
        <v>8.4</v>
      </c>
      <c r="S144" s="94">
        <f ca="1">+'ŽSG Ekipe+POJ'!S146</f>
        <v>0</v>
      </c>
      <c r="T144" s="170">
        <f t="shared" si="29"/>
        <v>13.9</v>
      </c>
      <c r="U144" s="247">
        <f ca="1">'ŽSG Ekipe+POJ'!U221</f>
        <v>23.5</v>
      </c>
      <c r="V144" s="247">
        <f ca="1">'ŽSG Ekipe+POJ'!V221</f>
        <v>33.199999999999996</v>
      </c>
      <c r="W144" s="94">
        <f ca="1">+'ŽSG Ekipe+POJ'!W146</f>
        <v>0</v>
      </c>
      <c r="X144" s="170">
        <f t="shared" si="30"/>
        <v>56.699999999999996</v>
      </c>
      <c r="Y144" s="166">
        <v>57.6</v>
      </c>
      <c r="Z144" s="167">
        <v>55.8</v>
      </c>
      <c r="AA144" s="168">
        <f t="shared" si="31"/>
        <v>114.3</v>
      </c>
      <c r="AB144" s="72">
        <f t="shared" si="32"/>
        <v>14.7</v>
      </c>
      <c r="AC144" s="24">
        <f>LARGE((H144,L144,P144,T144),2)</f>
        <v>14.5</v>
      </c>
      <c r="AD144" s="24">
        <f>LARGE((H144,L144,P144,T144),3)</f>
        <v>13.9</v>
      </c>
      <c r="AE144" s="24">
        <f>LARGE((H144,L144,P144,T144),4)</f>
        <v>13.6</v>
      </c>
    </row>
    <row r="145" spans="1:31" ht="15.75">
      <c r="A145" s="179">
        <v>9</v>
      </c>
      <c r="B145" s="67" t="str">
        <f ca="1">'ŽSG Ekipe+POJ'!B223</f>
        <v>Iva Protrka</v>
      </c>
      <c r="C145" s="239" t="str">
        <f ca="1">'ŽSG Ekipe+POJ'!C223</f>
        <v>GK Zmaj</v>
      </c>
      <c r="D145" s="67" t="str">
        <f ca="1">'ŽSG Ekipe+POJ'!D223</f>
        <v>1997.</v>
      </c>
      <c r="E145" s="247">
        <f ca="1">'ŽSG Ekipe+POJ'!E223</f>
        <v>6</v>
      </c>
      <c r="F145" s="247">
        <f ca="1">'ŽSG Ekipe+POJ'!F223</f>
        <v>7.7</v>
      </c>
      <c r="G145" s="94">
        <f ca="1">+'ŽSG Ekipe+POJ'!G147</f>
        <v>0</v>
      </c>
      <c r="H145" s="170">
        <f t="shared" si="26"/>
        <v>13.7</v>
      </c>
      <c r="I145" s="247">
        <f ca="1">'ŽSG Ekipe+POJ'!I223</f>
        <v>6</v>
      </c>
      <c r="J145" s="247">
        <f ca="1">'ŽSG Ekipe+POJ'!J223</f>
        <v>7</v>
      </c>
      <c r="K145" s="94">
        <f ca="1">+'ŽSG Ekipe+POJ'!K147</f>
        <v>0</v>
      </c>
      <c r="L145" s="170">
        <f t="shared" si="27"/>
        <v>13</v>
      </c>
      <c r="M145" s="247">
        <f ca="1">'ŽSG Ekipe+POJ'!M223</f>
        <v>5</v>
      </c>
      <c r="N145" s="247">
        <f ca="1">'ŽSG Ekipe+POJ'!N223</f>
        <v>5.4</v>
      </c>
      <c r="O145" s="94">
        <f ca="1">+'ŽSG Ekipe+POJ'!O147</f>
        <v>0</v>
      </c>
      <c r="P145" s="170">
        <f t="shared" si="28"/>
        <v>10.4</v>
      </c>
      <c r="Q145" s="247">
        <f ca="1">'ŽSG Ekipe+POJ'!Q223</f>
        <v>5</v>
      </c>
      <c r="R145" s="247">
        <f ca="1">'ŽSG Ekipe+POJ'!R223</f>
        <v>7.5</v>
      </c>
      <c r="S145" s="94">
        <f ca="1">+'ŽSG Ekipe+POJ'!S147</f>
        <v>0</v>
      </c>
      <c r="T145" s="170">
        <f t="shared" si="29"/>
        <v>12.5</v>
      </c>
      <c r="U145" s="247">
        <f ca="1">'ŽSG Ekipe+POJ'!U223</f>
        <v>22</v>
      </c>
      <c r="V145" s="247">
        <f ca="1">'ŽSG Ekipe+POJ'!V223</f>
        <v>27.6</v>
      </c>
      <c r="W145" s="94">
        <f ca="1">+'ŽSG Ekipe+POJ'!W147</f>
        <v>0</v>
      </c>
      <c r="X145" s="170">
        <f t="shared" si="30"/>
        <v>49.6</v>
      </c>
      <c r="Y145" s="166">
        <v>56.6</v>
      </c>
      <c r="Z145" s="167">
        <v>55.4</v>
      </c>
      <c r="AA145" s="168">
        <f t="shared" si="31"/>
        <v>112</v>
      </c>
      <c r="AB145" s="72">
        <f t="shared" si="32"/>
        <v>13.7</v>
      </c>
      <c r="AC145" s="24">
        <f>LARGE((H145,L145,P145,T145),2)</f>
        <v>13</v>
      </c>
      <c r="AD145" s="24">
        <f>LARGE((H145,L145,P145,T145),3)</f>
        <v>12.5</v>
      </c>
      <c r="AE145" s="24">
        <f>LARGE((H145,L145,P145,T145),4)</f>
        <v>10.4</v>
      </c>
    </row>
    <row r="146" spans="1:31" ht="15.75">
      <c r="A146" s="179">
        <v>10</v>
      </c>
      <c r="B146" s="67" t="str">
        <f ca="1">'ŽSG Ekipe+POJ'!B218</f>
        <v>Blaslov Agata</v>
      </c>
      <c r="C146" s="239" t="str">
        <f ca="1">'ŽSG Ekipe+POJ'!C218</f>
        <v>GK Zadar</v>
      </c>
      <c r="D146" s="67" t="str">
        <f ca="1">'ŽSG Ekipe+POJ'!D218</f>
        <v>1997.</v>
      </c>
      <c r="E146" s="247">
        <f ca="1">'ŽSG Ekipe+POJ'!E218</f>
        <v>6</v>
      </c>
      <c r="F146" s="247">
        <f ca="1">'ŽSG Ekipe+POJ'!F218</f>
        <v>8.3000000000000007</v>
      </c>
      <c r="G146" s="74">
        <f ca="1">+'ŽSG Ekipe+POJ'!G219</f>
        <v>0</v>
      </c>
      <c r="H146" s="170">
        <f t="shared" si="26"/>
        <v>14.3</v>
      </c>
      <c r="I146" s="247">
        <f ca="1">'ŽSG Ekipe+POJ'!I218</f>
        <v>0</v>
      </c>
      <c r="J146" s="247">
        <f ca="1">'ŽSG Ekipe+POJ'!J218</f>
        <v>0</v>
      </c>
      <c r="K146" s="74">
        <f ca="1">+'ŽSG Ekipe+POJ'!K219</f>
        <v>0</v>
      </c>
      <c r="L146" s="170">
        <f t="shared" si="27"/>
        <v>0</v>
      </c>
      <c r="M146" s="247">
        <f ca="1">'ŽSG Ekipe+POJ'!M218</f>
        <v>4.5</v>
      </c>
      <c r="N146" s="247">
        <f ca="1">'ŽSG Ekipe+POJ'!N218</f>
        <v>6.6</v>
      </c>
      <c r="O146" s="74">
        <f ca="1">+'ŽSG Ekipe+POJ'!O219</f>
        <v>0</v>
      </c>
      <c r="P146" s="170">
        <f t="shared" si="28"/>
        <v>11.1</v>
      </c>
      <c r="Q146" s="247">
        <f ca="1">'ŽSG Ekipe+POJ'!Q218</f>
        <v>6</v>
      </c>
      <c r="R146" s="247">
        <f ca="1">'ŽSG Ekipe+POJ'!R218</f>
        <v>8</v>
      </c>
      <c r="S146" s="74">
        <f ca="1">+'ŽSG Ekipe+POJ'!S219</f>
        <v>0</v>
      </c>
      <c r="T146" s="170">
        <f t="shared" si="29"/>
        <v>14</v>
      </c>
      <c r="U146" s="247">
        <f ca="1">'ŽSG Ekipe+POJ'!U218</f>
        <v>16.5</v>
      </c>
      <c r="V146" s="247">
        <f ca="1">'ŽSG Ekipe+POJ'!V218</f>
        <v>22.9</v>
      </c>
      <c r="W146" s="74">
        <f ca="1">+'ŽSG Ekipe+POJ'!W219</f>
        <v>0</v>
      </c>
      <c r="X146" s="170">
        <f t="shared" si="30"/>
        <v>39.4</v>
      </c>
      <c r="Y146" s="166">
        <v>42</v>
      </c>
      <c r="Z146" s="167">
        <v>0</v>
      </c>
      <c r="AA146" s="168">
        <f t="shared" si="31"/>
        <v>81.400000000000006</v>
      </c>
      <c r="AB146" s="72">
        <f t="shared" si="32"/>
        <v>14.3</v>
      </c>
      <c r="AC146" s="24">
        <f>LARGE((H146,L146,P146,T146),2)</f>
        <v>14</v>
      </c>
      <c r="AD146" s="24">
        <f>LARGE((H146,L146,P146,T146),3)</f>
        <v>11.1</v>
      </c>
      <c r="AE146" s="24">
        <f>LARGE((H146,L146,P146,T146),4)</f>
        <v>0</v>
      </c>
    </row>
    <row r="147" spans="1:31" ht="15.75" hidden="1">
      <c r="A147" s="179">
        <v>11</v>
      </c>
      <c r="B147" s="67"/>
      <c r="C147" s="67"/>
      <c r="D147" s="67"/>
      <c r="E147" s="67"/>
      <c r="F147" s="67"/>
      <c r="G147" s="74">
        <f ca="1">+'ŽSG Ekipe+POJ'!G140</f>
        <v>0</v>
      </c>
      <c r="H147" s="169">
        <f t="shared" si="26"/>
        <v>0</v>
      </c>
      <c r="I147" s="92"/>
      <c r="J147" s="74"/>
      <c r="K147" s="74">
        <f ca="1">+'ŽSG Ekipe+POJ'!K140</f>
        <v>0</v>
      </c>
      <c r="L147" s="169">
        <f t="shared" si="27"/>
        <v>0</v>
      </c>
      <c r="M147" s="92"/>
      <c r="N147" s="74"/>
      <c r="O147" s="74">
        <f ca="1">+'ŽSG Ekipe+POJ'!O140</f>
        <v>0</v>
      </c>
      <c r="P147" s="169">
        <f t="shared" si="28"/>
        <v>0</v>
      </c>
      <c r="Q147" s="92"/>
      <c r="R147" s="74"/>
      <c r="S147" s="74">
        <f ca="1">+'ŽSG Ekipe+POJ'!S140</f>
        <v>0</v>
      </c>
      <c r="T147" s="169">
        <f t="shared" si="29"/>
        <v>0</v>
      </c>
      <c r="U147" s="92"/>
      <c r="V147" s="74"/>
      <c r="W147" s="74">
        <f ca="1">+'ŽSG Ekipe+POJ'!W140</f>
        <v>0</v>
      </c>
      <c r="X147" s="169">
        <f t="shared" si="30"/>
        <v>0</v>
      </c>
      <c r="Y147" s="166">
        <v>55.1</v>
      </c>
      <c r="Z147" s="167">
        <v>38.1</v>
      </c>
      <c r="AA147" s="168">
        <f t="shared" si="31"/>
        <v>93.2</v>
      </c>
      <c r="AB147" s="72">
        <f t="shared" si="32"/>
        <v>0</v>
      </c>
      <c r="AC147" s="24">
        <f>LARGE((H147,L147,P147,T147),2)</f>
        <v>0</v>
      </c>
      <c r="AD147" s="24">
        <f>LARGE((H147,L147,P147,T147),3)</f>
        <v>0</v>
      </c>
      <c r="AE147" s="24">
        <f>LARGE((H147,L147,P147,T147),4)</f>
        <v>0</v>
      </c>
    </row>
    <row r="148" spans="1:31" ht="15.75" hidden="1">
      <c r="A148" s="179">
        <v>12</v>
      </c>
      <c r="B148" s="67"/>
      <c r="C148" s="99"/>
      <c r="D148" s="99"/>
      <c r="E148" s="92"/>
      <c r="F148" s="74"/>
      <c r="G148" s="74">
        <f ca="1">+'ŽSG Ekipe+POJ'!G141</f>
        <v>0</v>
      </c>
      <c r="H148" s="169">
        <f t="shared" si="26"/>
        <v>0</v>
      </c>
      <c r="I148" s="92"/>
      <c r="J148" s="74"/>
      <c r="K148" s="74">
        <f ca="1">+'ŽSG Ekipe+POJ'!K141</f>
        <v>0</v>
      </c>
      <c r="L148" s="169">
        <f t="shared" si="27"/>
        <v>0</v>
      </c>
      <c r="M148" s="92"/>
      <c r="N148" s="74"/>
      <c r="O148" s="74">
        <f ca="1">+'ŽSG Ekipe+POJ'!O141</f>
        <v>0</v>
      </c>
      <c r="P148" s="169">
        <f t="shared" si="28"/>
        <v>0</v>
      </c>
      <c r="Q148" s="92"/>
      <c r="R148" s="74"/>
      <c r="S148" s="74">
        <f ca="1">+'ŽSG Ekipe+POJ'!S141</f>
        <v>0</v>
      </c>
      <c r="T148" s="169">
        <f t="shared" si="29"/>
        <v>0</v>
      </c>
      <c r="U148" s="92"/>
      <c r="V148" s="74"/>
      <c r="W148" s="74">
        <f ca="1">+'ŽSG Ekipe+POJ'!W141</f>
        <v>0</v>
      </c>
      <c r="X148" s="169">
        <f t="shared" si="30"/>
        <v>0</v>
      </c>
      <c r="Y148" s="166">
        <v>54.8</v>
      </c>
      <c r="Z148" s="167">
        <v>54.1</v>
      </c>
      <c r="AA148" s="168">
        <f t="shared" si="31"/>
        <v>108.9</v>
      </c>
      <c r="AB148" s="72">
        <f t="shared" si="32"/>
        <v>0</v>
      </c>
      <c r="AC148" s="24">
        <f>LARGE((H148,L148,P148,T148),2)</f>
        <v>0</v>
      </c>
      <c r="AD148" s="24">
        <f>LARGE((H148,L148,P148,T148),3)</f>
        <v>0</v>
      </c>
      <c r="AE148" s="24">
        <f>LARGE((H148,L148,P148,T148),4)</f>
        <v>0</v>
      </c>
    </row>
    <row r="149" spans="1:31" ht="15.75" hidden="1">
      <c r="A149" s="179">
        <v>13</v>
      </c>
      <c r="B149" s="67"/>
      <c r="C149" s="99"/>
      <c r="D149" s="218"/>
      <c r="E149" s="94"/>
      <c r="F149" s="94"/>
      <c r="G149" s="94">
        <f ca="1">+'ŽSG Ekipe+POJ'!G142</f>
        <v>0</v>
      </c>
      <c r="H149" s="169">
        <f t="shared" si="26"/>
        <v>0</v>
      </c>
      <c r="I149" s="94"/>
      <c r="J149" s="94"/>
      <c r="K149" s="94">
        <f ca="1">+'ŽSG Ekipe+POJ'!K142</f>
        <v>0</v>
      </c>
      <c r="L149" s="169">
        <f t="shared" si="27"/>
        <v>0</v>
      </c>
      <c r="M149" s="94"/>
      <c r="N149" s="94"/>
      <c r="O149" s="94">
        <f ca="1">+'ŽSG Ekipe+POJ'!O142</f>
        <v>0</v>
      </c>
      <c r="P149" s="169">
        <f t="shared" si="28"/>
        <v>0</v>
      </c>
      <c r="Q149" s="94"/>
      <c r="R149" s="94"/>
      <c r="S149" s="94">
        <f ca="1">+'ŽSG Ekipe+POJ'!S142</f>
        <v>0</v>
      </c>
      <c r="T149" s="169">
        <f t="shared" si="29"/>
        <v>0</v>
      </c>
      <c r="U149" s="94"/>
      <c r="V149" s="94"/>
      <c r="W149" s="94">
        <f ca="1">+'ŽSG Ekipe+POJ'!W142</f>
        <v>0</v>
      </c>
      <c r="X149" s="169">
        <f t="shared" si="30"/>
        <v>0</v>
      </c>
      <c r="Y149" s="166">
        <v>51.3</v>
      </c>
      <c r="Z149" s="167">
        <v>0</v>
      </c>
      <c r="AA149" s="168">
        <f t="shared" si="31"/>
        <v>51.3</v>
      </c>
      <c r="AB149" s="72">
        <f>MAX(H149,L149,P149,T149)</f>
        <v>0</v>
      </c>
      <c r="AC149" s="24">
        <f>LARGE((H149,L149,P149,T149),2)</f>
        <v>0</v>
      </c>
      <c r="AD149" s="24">
        <f>LARGE((H149,L149,P149,T149),3)</f>
        <v>0</v>
      </c>
      <c r="AE149" s="24">
        <f>LARGE((H149,L149,P149,T149),4)</f>
        <v>0</v>
      </c>
    </row>
    <row r="150" spans="1:31" ht="15.75" hidden="1">
      <c r="A150" s="179">
        <v>14</v>
      </c>
      <c r="B150" s="67"/>
      <c r="C150" s="99"/>
      <c r="D150" s="218"/>
      <c r="E150" s="217"/>
      <c r="F150" s="214"/>
      <c r="G150" s="214">
        <f ca="1">'ŽSG Ekipe+POJ'!G223</f>
        <v>0</v>
      </c>
      <c r="H150" s="169">
        <f t="shared" si="26"/>
        <v>0</v>
      </c>
      <c r="I150" s="214"/>
      <c r="J150" s="214"/>
      <c r="K150" s="214">
        <f ca="1">'ŽSG Ekipe+POJ'!K223</f>
        <v>0</v>
      </c>
      <c r="L150" s="169">
        <f t="shared" si="27"/>
        <v>0</v>
      </c>
      <c r="M150" s="214"/>
      <c r="N150" s="214"/>
      <c r="O150" s="214">
        <f ca="1">'ŽSG Ekipe+POJ'!O223</f>
        <v>0</v>
      </c>
      <c r="P150" s="169">
        <f t="shared" si="28"/>
        <v>0</v>
      </c>
      <c r="Q150" s="214"/>
      <c r="R150" s="214"/>
      <c r="S150" s="214">
        <f ca="1">'ŽSG Ekipe+POJ'!S223</f>
        <v>0</v>
      </c>
      <c r="T150" s="169">
        <f t="shared" si="29"/>
        <v>0</v>
      </c>
      <c r="U150" s="214"/>
      <c r="V150" s="214"/>
      <c r="W150" s="214">
        <f ca="1">'ŽSG Ekipe+POJ'!W223</f>
        <v>0</v>
      </c>
      <c r="X150" s="169">
        <f t="shared" si="30"/>
        <v>0</v>
      </c>
      <c r="Y150" s="166">
        <v>55.7</v>
      </c>
      <c r="Z150" s="167">
        <v>0</v>
      </c>
      <c r="AA150" s="168">
        <f t="shared" si="31"/>
        <v>55.7</v>
      </c>
      <c r="AB150" s="72">
        <f>MAX(H150,L150,P150,T150)</f>
        <v>0</v>
      </c>
      <c r="AC150" s="24">
        <f>LARGE((H150,L150,P150,T150),2)</f>
        <v>0</v>
      </c>
      <c r="AD150" s="24">
        <f>LARGE((H150,L150,P150,T150),3)</f>
        <v>0</v>
      </c>
      <c r="AE150" s="24">
        <f>LARGE((H150,L150,P150,T150),4)</f>
        <v>0</v>
      </c>
    </row>
    <row r="151" spans="1:31" ht="15.75" hidden="1">
      <c r="A151" s="179">
        <v>15</v>
      </c>
      <c r="B151" s="67"/>
      <c r="C151" s="99"/>
      <c r="D151" s="218"/>
      <c r="E151" s="217"/>
      <c r="F151" s="214"/>
      <c r="G151" s="214">
        <f ca="1">'ŽSG Ekipe+POJ'!G224</f>
        <v>0</v>
      </c>
      <c r="H151" s="169">
        <f t="shared" si="26"/>
        <v>0</v>
      </c>
      <c r="I151" s="214"/>
      <c r="J151" s="214"/>
      <c r="K151" s="214">
        <f ca="1">'ŽSG Ekipe+POJ'!K224</f>
        <v>0</v>
      </c>
      <c r="L151" s="169">
        <f t="shared" si="27"/>
        <v>0</v>
      </c>
      <c r="M151" s="214"/>
      <c r="N151" s="214"/>
      <c r="O151" s="214">
        <f ca="1">'ŽSG Ekipe+POJ'!O224</f>
        <v>0</v>
      </c>
      <c r="P151" s="169">
        <f t="shared" si="28"/>
        <v>0</v>
      </c>
      <c r="Q151" s="214"/>
      <c r="R151" s="214"/>
      <c r="S151" s="214">
        <f ca="1">'ŽSG Ekipe+POJ'!S224</f>
        <v>0</v>
      </c>
      <c r="T151" s="169">
        <f t="shared" si="29"/>
        <v>0</v>
      </c>
      <c r="U151" s="214"/>
      <c r="V151" s="214"/>
      <c r="W151" s="214">
        <f ca="1">'ŽSG Ekipe+POJ'!W224</f>
        <v>0</v>
      </c>
      <c r="X151" s="169">
        <f t="shared" si="30"/>
        <v>0</v>
      </c>
      <c r="Y151" s="166"/>
      <c r="Z151" s="167"/>
      <c r="AA151" s="168">
        <f t="shared" si="31"/>
        <v>0</v>
      </c>
      <c r="AB151" s="72">
        <f>MAX(H151,L151,P151,T151)</f>
        <v>0</v>
      </c>
      <c r="AC151" s="24">
        <f>LARGE((H151,L151,P151,T151),2)</f>
        <v>0</v>
      </c>
      <c r="AD151" s="24">
        <f>LARGE((H151,L151,P151,T151),3)</f>
        <v>0</v>
      </c>
      <c r="AE151" s="24">
        <f>LARGE((H151,L151,P151,T151),4)</f>
        <v>0</v>
      </c>
    </row>
    <row r="152" spans="1:31" hidden="1"/>
    <row r="153" spans="1:31" ht="16.5" hidden="1" thickBot="1">
      <c r="A153" s="19"/>
      <c r="B153" s="57" t="s">
        <v>135</v>
      </c>
      <c r="C153" s="75"/>
      <c r="D153" s="165"/>
      <c r="E153" s="68"/>
      <c r="F153" s="68"/>
      <c r="G153" s="68"/>
      <c r="H153" s="70"/>
      <c r="I153" s="68"/>
      <c r="J153" s="68"/>
      <c r="K153" s="68"/>
      <c r="L153" s="70"/>
      <c r="M153" s="68"/>
      <c r="N153" s="68"/>
      <c r="O153" s="68"/>
      <c r="P153" s="70"/>
      <c r="Q153" s="68"/>
      <c r="R153" s="68"/>
      <c r="S153" s="68"/>
      <c r="T153" s="70"/>
      <c r="U153" s="69"/>
      <c r="V153" s="69"/>
      <c r="W153" s="69"/>
      <c r="X153" s="70"/>
      <c r="Y153" s="70"/>
      <c r="Z153" s="70"/>
      <c r="AA153" s="71"/>
      <c r="AB153" s="48"/>
      <c r="AC153" s="48"/>
      <c r="AD153" s="48"/>
      <c r="AE153" s="48"/>
    </row>
    <row r="154" spans="1:31" ht="27.75" hidden="1" customHeight="1">
      <c r="A154" s="201" t="s">
        <v>28</v>
      </c>
      <c r="B154" s="202" t="s">
        <v>21</v>
      </c>
      <c r="C154" s="203" t="s">
        <v>17</v>
      </c>
      <c r="D154" s="274" t="s">
        <v>46</v>
      </c>
      <c r="E154" s="131"/>
      <c r="F154" s="132"/>
      <c r="G154" s="132"/>
      <c r="H154" s="133"/>
      <c r="I154" s="131"/>
      <c r="J154" s="132"/>
      <c r="K154" s="132"/>
      <c r="L154" s="133"/>
      <c r="M154" s="131"/>
      <c r="N154" s="132"/>
      <c r="O154" s="132"/>
      <c r="P154" s="133"/>
      <c r="Q154" s="131"/>
      <c r="R154" s="132"/>
      <c r="S154" s="132"/>
      <c r="T154" s="133"/>
      <c r="U154" s="283" t="s">
        <v>50</v>
      </c>
      <c r="V154" s="284"/>
      <c r="W154" s="284"/>
      <c r="X154" s="284"/>
      <c r="Y154" s="268" t="s">
        <v>48</v>
      </c>
      <c r="Z154" s="270" t="s">
        <v>52</v>
      </c>
      <c r="AA154" s="272" t="s">
        <v>49</v>
      </c>
    </row>
    <row r="155" spans="1:31" ht="15.75" hidden="1">
      <c r="A155" s="140"/>
      <c r="B155" s="141"/>
      <c r="C155" s="143"/>
      <c r="D155" s="275"/>
      <c r="E155" s="134" t="s">
        <v>29</v>
      </c>
      <c r="F155" s="135" t="s">
        <v>30</v>
      </c>
      <c r="G155" s="136" t="s">
        <v>34</v>
      </c>
      <c r="H155" s="137" t="s">
        <v>32</v>
      </c>
      <c r="I155" s="134" t="s">
        <v>29</v>
      </c>
      <c r="J155" s="135" t="s">
        <v>30</v>
      </c>
      <c r="K155" s="136" t="s">
        <v>34</v>
      </c>
      <c r="L155" s="138" t="s">
        <v>32</v>
      </c>
      <c r="M155" s="134" t="s">
        <v>29</v>
      </c>
      <c r="N155" s="135" t="s">
        <v>30</v>
      </c>
      <c r="O155" s="136" t="s">
        <v>34</v>
      </c>
      <c r="P155" s="138" t="s">
        <v>32</v>
      </c>
      <c r="Q155" s="134" t="s">
        <v>29</v>
      </c>
      <c r="R155" s="135" t="s">
        <v>30</v>
      </c>
      <c r="S155" s="136" t="s">
        <v>34</v>
      </c>
      <c r="T155" s="138" t="s">
        <v>32</v>
      </c>
      <c r="U155" s="134" t="s">
        <v>29</v>
      </c>
      <c r="V155" s="135" t="s">
        <v>30</v>
      </c>
      <c r="W155" s="136" t="s">
        <v>34</v>
      </c>
      <c r="X155" s="139" t="s">
        <v>23</v>
      </c>
      <c r="Y155" s="269"/>
      <c r="Z155" s="271"/>
      <c r="AA155" s="273"/>
    </row>
    <row r="156" spans="1:31" ht="15.75" hidden="1">
      <c r="A156" s="179">
        <v>1</v>
      </c>
      <c r="B156" s="67">
        <f ca="1">+'ŽSG Ekipe+POJ'!B171</f>
        <v>0</v>
      </c>
      <c r="C156" s="237">
        <f ca="1">+'ŽSG Ekipe+POJ'!C171</f>
        <v>0</v>
      </c>
      <c r="D156" s="99">
        <f ca="1">+'ŽSG Ekipe+POJ'!D171</f>
        <v>0</v>
      </c>
      <c r="E156" s="92">
        <f ca="1">+'ŽSG Ekipe+POJ'!E171</f>
        <v>0</v>
      </c>
      <c r="F156" s="74">
        <f ca="1">+'ŽSG Ekipe+POJ'!F171</f>
        <v>0</v>
      </c>
      <c r="G156" s="74">
        <f ca="1">+'ŽSG Ekipe+POJ'!G171</f>
        <v>0</v>
      </c>
      <c r="H156" s="170">
        <f ca="1">+E156+F156-G156</f>
        <v>0</v>
      </c>
      <c r="I156" s="92">
        <f ca="1">+'ŽSG Ekipe+POJ'!I171</f>
        <v>0</v>
      </c>
      <c r="J156" s="74">
        <f ca="1">+'ŽSG Ekipe+POJ'!J171</f>
        <v>0</v>
      </c>
      <c r="K156" s="74">
        <f ca="1">+'ŽSG Ekipe+POJ'!K171</f>
        <v>0</v>
      </c>
      <c r="L156" s="170">
        <f ca="1">+I156+J156-K156</f>
        <v>0</v>
      </c>
      <c r="M156" s="92">
        <f ca="1">+'ŽSG Ekipe+POJ'!M171</f>
        <v>0</v>
      </c>
      <c r="N156" s="74">
        <f ca="1">+'ŽSG Ekipe+POJ'!N171</f>
        <v>0</v>
      </c>
      <c r="O156" s="74">
        <f ca="1">+'ŽSG Ekipe+POJ'!O171</f>
        <v>0</v>
      </c>
      <c r="P156" s="170">
        <f ca="1">+M156+N156-O156</f>
        <v>0</v>
      </c>
      <c r="Q156" s="92">
        <f ca="1">+'ŽSG Ekipe+POJ'!Q171</f>
        <v>0</v>
      </c>
      <c r="R156" s="74">
        <f ca="1">+'ŽSG Ekipe+POJ'!R171</f>
        <v>0</v>
      </c>
      <c r="S156" s="74">
        <f ca="1">+'ŽSG Ekipe+POJ'!S171</f>
        <v>0</v>
      </c>
      <c r="T156" s="170">
        <f ca="1">+Q156+R156-S156</f>
        <v>0</v>
      </c>
      <c r="U156" s="92">
        <f ca="1">+'ŽSG Ekipe+POJ'!U171</f>
        <v>0</v>
      </c>
      <c r="V156" s="74">
        <f ca="1">+'ŽSG Ekipe+POJ'!V171</f>
        <v>0</v>
      </c>
      <c r="W156" s="74">
        <f ca="1">+'ŽSG Ekipe+POJ'!W171</f>
        <v>0</v>
      </c>
      <c r="X156" s="170">
        <f>+U156+V156-W156</f>
        <v>0</v>
      </c>
      <c r="Y156" s="172">
        <v>0</v>
      </c>
      <c r="Z156" s="173">
        <v>61.1</v>
      </c>
      <c r="AA156" s="174">
        <f>SUM(X156:Z156)-MIN(X156:Z156)</f>
        <v>61.1</v>
      </c>
      <c r="AB156" s="72">
        <f>MAX(H156,L156,P156,T156)</f>
        <v>0</v>
      </c>
      <c r="AC156" s="24">
        <f>LARGE((H156,L156,P156,T156),2)</f>
        <v>0</v>
      </c>
      <c r="AD156" s="24">
        <f>LARGE((H156,L156,P156,T156),3)</f>
        <v>0</v>
      </c>
      <c r="AE156" s="24">
        <f>LARGE((H156,L156,P156,T156),4)</f>
        <v>0</v>
      </c>
    </row>
    <row r="157" spans="1:31" ht="15.75" hidden="1">
      <c r="A157" s="179">
        <v>2</v>
      </c>
      <c r="B157" s="67" t="str">
        <f ca="1">+'ŽSG Ekipe+POJ'!B169</f>
        <v>Mišić Anita</v>
      </c>
      <c r="C157" s="237" t="str">
        <f ca="1">+'ŽSG Ekipe+POJ'!C169</f>
        <v>GK Split</v>
      </c>
      <c r="D157" s="99" t="str">
        <f ca="1">+'ŽSG Ekipe+POJ'!D169</f>
        <v>1994.</v>
      </c>
      <c r="E157" s="92">
        <f ca="1">+'ŽSG Ekipe+POJ'!E169</f>
        <v>0</v>
      </c>
      <c r="F157" s="74">
        <f ca="1">+'ŽSG Ekipe+POJ'!F169</f>
        <v>0</v>
      </c>
      <c r="G157" s="74">
        <f ca="1">+'ŽSG Ekipe+POJ'!G169</f>
        <v>0</v>
      </c>
      <c r="H157" s="170">
        <f ca="1">+E157+F157-G157</f>
        <v>0</v>
      </c>
      <c r="I157" s="92">
        <f ca="1">+'ŽSG Ekipe+POJ'!I169</f>
        <v>0</v>
      </c>
      <c r="J157" s="74">
        <f ca="1">+'ŽSG Ekipe+POJ'!J169</f>
        <v>0</v>
      </c>
      <c r="K157" s="74">
        <f ca="1">+'ŽSG Ekipe+POJ'!K169</f>
        <v>0</v>
      </c>
      <c r="L157" s="170">
        <f ca="1">+I157+J157-K157</f>
        <v>0</v>
      </c>
      <c r="M157" s="92">
        <f ca="1">+'ŽSG Ekipe+POJ'!M169</f>
        <v>0</v>
      </c>
      <c r="N157" s="74">
        <f ca="1">+'ŽSG Ekipe+POJ'!N169</f>
        <v>0</v>
      </c>
      <c r="O157" s="74">
        <f ca="1">+'ŽSG Ekipe+POJ'!O169</f>
        <v>0</v>
      </c>
      <c r="P157" s="170">
        <f ca="1">+M157+N157-O157</f>
        <v>0</v>
      </c>
      <c r="Q157" s="92">
        <f ca="1">+'ŽSG Ekipe+POJ'!Q169</f>
        <v>0</v>
      </c>
      <c r="R157" s="74">
        <f ca="1">+'ŽSG Ekipe+POJ'!R169</f>
        <v>0</v>
      </c>
      <c r="S157" s="74">
        <f ca="1">+'ŽSG Ekipe+POJ'!S169</f>
        <v>0</v>
      </c>
      <c r="T157" s="170">
        <f ca="1">+Q157+R157-S157</f>
        <v>0</v>
      </c>
      <c r="U157" s="92">
        <f ca="1">+'ŽSG Ekipe+POJ'!U169</f>
        <v>0</v>
      </c>
      <c r="V157" s="74">
        <f ca="1">+'ŽSG Ekipe+POJ'!V169</f>
        <v>0</v>
      </c>
      <c r="W157" s="74">
        <f ca="1">+'ŽSG Ekipe+POJ'!W169</f>
        <v>0</v>
      </c>
      <c r="X157" s="170">
        <f>+U157+V157-W157</f>
        <v>0</v>
      </c>
      <c r="Y157" s="166">
        <v>59.2</v>
      </c>
      <c r="Z157" s="167">
        <v>58.6</v>
      </c>
      <c r="AA157" s="168">
        <f>SUM(X157:Z157)-MIN(X157:Z157)</f>
        <v>117.80000000000001</v>
      </c>
      <c r="AB157" s="72">
        <f>MAX(H157,L157,P157,T157)</f>
        <v>0</v>
      </c>
      <c r="AC157" s="24">
        <f>LARGE((H157,L157,P157,T157),2)</f>
        <v>0</v>
      </c>
      <c r="AD157" s="24">
        <f>LARGE((H157,L157,P157,T157),3)</f>
        <v>0</v>
      </c>
      <c r="AE157" s="24">
        <f>LARGE((H157,L157,P157,T157),4)</f>
        <v>0</v>
      </c>
    </row>
    <row r="158" spans="1:31" ht="15.75" hidden="1">
      <c r="A158" s="179">
        <v>3</v>
      </c>
      <c r="B158" s="67">
        <f ca="1">+'ŽSG Ekipe+POJ'!B173</f>
        <v>0</v>
      </c>
      <c r="C158" s="237">
        <f ca="1">+'ŽSG Ekipe+POJ'!C173</f>
        <v>0</v>
      </c>
      <c r="D158" s="99">
        <f ca="1">+'ŽSG Ekipe+POJ'!D173</f>
        <v>0</v>
      </c>
      <c r="E158" s="92">
        <f ca="1">+'ŽSG Ekipe+POJ'!E173</f>
        <v>0</v>
      </c>
      <c r="F158" s="74">
        <f ca="1">+'ŽSG Ekipe+POJ'!F173</f>
        <v>0</v>
      </c>
      <c r="G158" s="74">
        <f ca="1">+'ŽSG Ekipe+POJ'!G173</f>
        <v>0</v>
      </c>
      <c r="H158" s="170">
        <f ca="1">+E158+F158-G158</f>
        <v>0</v>
      </c>
      <c r="I158" s="92">
        <f ca="1">+'ŽSG Ekipe+POJ'!I173</f>
        <v>0</v>
      </c>
      <c r="J158" s="74">
        <f ca="1">+'ŽSG Ekipe+POJ'!J173</f>
        <v>0</v>
      </c>
      <c r="K158" s="74">
        <f ca="1">+'ŽSG Ekipe+POJ'!K173</f>
        <v>0</v>
      </c>
      <c r="L158" s="170">
        <f ca="1">+I158+J158-K158</f>
        <v>0</v>
      </c>
      <c r="M158" s="92">
        <f ca="1">+'ŽSG Ekipe+POJ'!M173</f>
        <v>0</v>
      </c>
      <c r="N158" s="74">
        <f ca="1">+'ŽSG Ekipe+POJ'!N173</f>
        <v>0</v>
      </c>
      <c r="O158" s="74">
        <f ca="1">+'ŽSG Ekipe+POJ'!O173</f>
        <v>0</v>
      </c>
      <c r="P158" s="170">
        <f ca="1">+M158+N158-O158</f>
        <v>0</v>
      </c>
      <c r="Q158" s="92">
        <f ca="1">+'ŽSG Ekipe+POJ'!Q173</f>
        <v>0</v>
      </c>
      <c r="R158" s="74">
        <f ca="1">+'ŽSG Ekipe+POJ'!R173</f>
        <v>0</v>
      </c>
      <c r="S158" s="74">
        <f ca="1">+'ŽSG Ekipe+POJ'!S173</f>
        <v>0</v>
      </c>
      <c r="T158" s="170">
        <f ca="1">+Q158+R158-S158</f>
        <v>0</v>
      </c>
      <c r="U158" s="92">
        <f ca="1">+'ŽSG Ekipe+POJ'!U173</f>
        <v>0</v>
      </c>
      <c r="V158" s="74">
        <f ca="1">+'ŽSG Ekipe+POJ'!V173</f>
        <v>0</v>
      </c>
      <c r="W158" s="74">
        <f ca="1">+'ŽSG Ekipe+POJ'!W173</f>
        <v>0</v>
      </c>
      <c r="X158" s="170">
        <f>+U158+V158-W158</f>
        <v>0</v>
      </c>
      <c r="Y158" s="166">
        <v>55.2</v>
      </c>
      <c r="Z158" s="167">
        <v>0</v>
      </c>
      <c r="AA158" s="168">
        <f>SUM(X158:Z158)-MIN(X158:Z158)</f>
        <v>55.2</v>
      </c>
      <c r="AB158" s="72">
        <f>MAX(H158,L158,P158,T158)</f>
        <v>0</v>
      </c>
      <c r="AC158" s="24">
        <f>LARGE((H158,L158,P158,T158),2)</f>
        <v>0</v>
      </c>
      <c r="AD158" s="24">
        <f>LARGE((H158,L158,P158,T158),3)</f>
        <v>0</v>
      </c>
      <c r="AE158" s="24">
        <f>LARGE((H158,L158,P158,T158),4)</f>
        <v>0</v>
      </c>
    </row>
    <row r="159" spans="1:31" ht="15.75" hidden="1">
      <c r="A159" s="179">
        <v>4</v>
      </c>
      <c r="B159" s="67">
        <f ca="1">+'ŽSG Ekipe+POJ'!B172</f>
        <v>0</v>
      </c>
      <c r="C159" s="237">
        <f ca="1">+'ŽSG Ekipe+POJ'!C172</f>
        <v>0</v>
      </c>
      <c r="D159" s="99">
        <f ca="1">+'ŽSG Ekipe+POJ'!D172</f>
        <v>0</v>
      </c>
      <c r="E159" s="92">
        <f ca="1">+'ŽSG Ekipe+POJ'!E172</f>
        <v>0</v>
      </c>
      <c r="F159" s="74">
        <f ca="1">+'ŽSG Ekipe+POJ'!F172</f>
        <v>0</v>
      </c>
      <c r="G159" s="74">
        <f ca="1">+'ŽSG Ekipe+POJ'!G172</f>
        <v>0</v>
      </c>
      <c r="H159" s="169">
        <f ca="1">+E159+F159-G159</f>
        <v>0</v>
      </c>
      <c r="I159" s="92">
        <f ca="1">+'ŽSG Ekipe+POJ'!I172</f>
        <v>0</v>
      </c>
      <c r="J159" s="74">
        <f ca="1">+'ŽSG Ekipe+POJ'!J172</f>
        <v>0</v>
      </c>
      <c r="K159" s="74">
        <f ca="1">+'ŽSG Ekipe+POJ'!K172</f>
        <v>0</v>
      </c>
      <c r="L159" s="169">
        <f ca="1">+I159+J159-K159</f>
        <v>0</v>
      </c>
      <c r="M159" s="92">
        <f ca="1">+'ŽSG Ekipe+POJ'!M172</f>
        <v>0</v>
      </c>
      <c r="N159" s="74">
        <f ca="1">+'ŽSG Ekipe+POJ'!N172</f>
        <v>0</v>
      </c>
      <c r="O159" s="74">
        <f ca="1">+'ŽSG Ekipe+POJ'!O172</f>
        <v>0</v>
      </c>
      <c r="P159" s="169">
        <f ca="1">+M159+N159-O159</f>
        <v>0</v>
      </c>
      <c r="Q159" s="92">
        <f ca="1">+'ŽSG Ekipe+POJ'!Q172</f>
        <v>0</v>
      </c>
      <c r="R159" s="74">
        <f ca="1">+'ŽSG Ekipe+POJ'!R172</f>
        <v>0</v>
      </c>
      <c r="S159" s="74">
        <f ca="1">+'ŽSG Ekipe+POJ'!S172</f>
        <v>0</v>
      </c>
      <c r="T159" s="169">
        <f ca="1">+Q159+R159-S159</f>
        <v>0</v>
      </c>
      <c r="U159" s="92">
        <f ca="1">+'ŽSG Ekipe+POJ'!U172</f>
        <v>0</v>
      </c>
      <c r="V159" s="74">
        <f ca="1">+'ŽSG Ekipe+POJ'!V172</f>
        <v>0</v>
      </c>
      <c r="W159" s="74">
        <f ca="1">+'ŽSG Ekipe+POJ'!W172</f>
        <v>0</v>
      </c>
      <c r="X159" s="169">
        <f>+U159+V159-W159</f>
        <v>0</v>
      </c>
      <c r="Y159" s="166">
        <v>46</v>
      </c>
      <c r="Z159" s="167">
        <v>0</v>
      </c>
      <c r="AA159" s="168">
        <f>SUM(X159:Z159)-MIN(X159:Z159)</f>
        <v>46</v>
      </c>
      <c r="AB159" s="72">
        <f>MAX(H159,L159,P159,T159)</f>
        <v>0</v>
      </c>
      <c r="AC159" s="24">
        <f>LARGE((H159,L159,P159,T159),2)</f>
        <v>0</v>
      </c>
      <c r="AD159" s="24">
        <f>LARGE((H159,L159,P159,T159),3)</f>
        <v>0</v>
      </c>
      <c r="AE159" s="24">
        <f>LARGE((H159,L159,P159,T159),4)</f>
        <v>0</v>
      </c>
    </row>
    <row r="160" spans="1:31" ht="15.75" hidden="1">
      <c r="A160" s="179">
        <v>5</v>
      </c>
      <c r="B160" s="67">
        <f ca="1">+'ŽSG Ekipe+POJ'!B170</f>
        <v>0</v>
      </c>
      <c r="C160" s="67">
        <f ca="1">+'ŽSG Ekipe+POJ'!C170</f>
        <v>0</v>
      </c>
      <c r="D160" s="99">
        <f ca="1">+'ŽSG Ekipe+POJ'!D170</f>
        <v>0</v>
      </c>
      <c r="E160" s="92">
        <f ca="1">+'ŽSG Ekipe+POJ'!E170</f>
        <v>0</v>
      </c>
      <c r="F160" s="74">
        <f ca="1">+'ŽSG Ekipe+POJ'!F170</f>
        <v>0</v>
      </c>
      <c r="G160" s="74">
        <f ca="1">+'ŽSG Ekipe+POJ'!G170</f>
        <v>0</v>
      </c>
      <c r="H160" s="169">
        <f ca="1">+E160+F160-G160</f>
        <v>0</v>
      </c>
      <c r="I160" s="92">
        <f ca="1">+'ŽSG Ekipe+POJ'!I170</f>
        <v>0</v>
      </c>
      <c r="J160" s="74">
        <f ca="1">+'ŽSG Ekipe+POJ'!J170</f>
        <v>0</v>
      </c>
      <c r="K160" s="74">
        <f ca="1">+'ŽSG Ekipe+POJ'!K170</f>
        <v>0</v>
      </c>
      <c r="L160" s="169">
        <f ca="1">+I160+J160-K160</f>
        <v>0</v>
      </c>
      <c r="M160" s="92">
        <f ca="1">+'ŽSG Ekipe+POJ'!M170</f>
        <v>0</v>
      </c>
      <c r="N160" s="74">
        <f ca="1">+'ŽSG Ekipe+POJ'!N170</f>
        <v>0</v>
      </c>
      <c r="O160" s="74">
        <f ca="1">+'ŽSG Ekipe+POJ'!O170</f>
        <v>0</v>
      </c>
      <c r="P160" s="169">
        <f ca="1">+M160+N160-O160</f>
        <v>0</v>
      </c>
      <c r="Q160" s="92">
        <f ca="1">+'ŽSG Ekipe+POJ'!Q170</f>
        <v>0</v>
      </c>
      <c r="R160" s="74">
        <f ca="1">+'ŽSG Ekipe+POJ'!R170</f>
        <v>0</v>
      </c>
      <c r="S160" s="74">
        <f ca="1">+'ŽSG Ekipe+POJ'!S170</f>
        <v>0</v>
      </c>
      <c r="T160" s="169">
        <f ca="1">+Q160+R160-S160</f>
        <v>0</v>
      </c>
      <c r="U160" s="92">
        <f ca="1">+'ŽSG Ekipe+POJ'!U170</f>
        <v>0</v>
      </c>
      <c r="V160" s="74">
        <f ca="1">+'ŽSG Ekipe+POJ'!V170</f>
        <v>0</v>
      </c>
      <c r="W160" s="74">
        <f ca="1">+'ŽSG Ekipe+POJ'!W170</f>
        <v>0</v>
      </c>
      <c r="X160" s="169">
        <f>+U160+V160-W160</f>
        <v>0</v>
      </c>
      <c r="Y160" s="166">
        <v>54.3</v>
      </c>
      <c r="Z160" s="167">
        <v>59.1</v>
      </c>
      <c r="AA160" s="168">
        <f>SUM(X160:Z160)-MIN(X160:Z160)</f>
        <v>113.4</v>
      </c>
    </row>
    <row r="161" hidden="1"/>
  </sheetData>
  <mergeCells count="69">
    <mergeCell ref="U154:X154"/>
    <mergeCell ref="Y93:Y94"/>
    <mergeCell ref="Y154:Y155"/>
    <mergeCell ref="Z154:Z155"/>
    <mergeCell ref="Y135:Y136"/>
    <mergeCell ref="U135:X135"/>
    <mergeCell ref="U93:X93"/>
    <mergeCell ref="AA21:AA22"/>
    <mergeCell ref="Y29:Y30"/>
    <mergeCell ref="Y21:Y22"/>
    <mergeCell ref="Z21:Z22"/>
    <mergeCell ref="AA154:AA155"/>
    <mergeCell ref="AA135:AA136"/>
    <mergeCell ref="Z135:Z136"/>
    <mergeCell ref="AA93:AA94"/>
    <mergeCell ref="Z93:Z94"/>
    <mergeCell ref="Z45:Z46"/>
    <mergeCell ref="AA45:AA46"/>
    <mergeCell ref="Y45:Y46"/>
    <mergeCell ref="AA29:AA30"/>
    <mergeCell ref="Z29:Z30"/>
    <mergeCell ref="Y38:Y39"/>
    <mergeCell ref="Z38:Z39"/>
    <mergeCell ref="AA38:AA39"/>
    <mergeCell ref="U45:X45"/>
    <mergeCell ref="Q45:T45"/>
    <mergeCell ref="Q38:T38"/>
    <mergeCell ref="U38:X38"/>
    <mergeCell ref="Z3:Z4"/>
    <mergeCell ref="AA3:AA4"/>
    <mergeCell ref="Y8:Y9"/>
    <mergeCell ref="Z8:Z9"/>
    <mergeCell ref="AA8:AA9"/>
    <mergeCell ref="Y3:Y4"/>
    <mergeCell ref="E38:H38"/>
    <mergeCell ref="I38:L38"/>
    <mergeCell ref="M38:P38"/>
    <mergeCell ref="E45:H45"/>
    <mergeCell ref="I45:L45"/>
    <mergeCell ref="M45:P45"/>
    <mergeCell ref="U29:X29"/>
    <mergeCell ref="E21:H21"/>
    <mergeCell ref="I21:L21"/>
    <mergeCell ref="M21:P21"/>
    <mergeCell ref="E29:H29"/>
    <mergeCell ref="I29:L29"/>
    <mergeCell ref="M29:P29"/>
    <mergeCell ref="Q29:T29"/>
    <mergeCell ref="U3:X3"/>
    <mergeCell ref="Q3:T3"/>
    <mergeCell ref="Q8:T8"/>
    <mergeCell ref="Q21:T21"/>
    <mergeCell ref="U8:X8"/>
    <mergeCell ref="U21:X21"/>
    <mergeCell ref="D3:D4"/>
    <mergeCell ref="E8:H8"/>
    <mergeCell ref="I8:L8"/>
    <mergeCell ref="M8:P8"/>
    <mergeCell ref="E3:H3"/>
    <mergeCell ref="I3:L3"/>
    <mergeCell ref="M3:P3"/>
    <mergeCell ref="D8:D9"/>
    <mergeCell ref="D21:D22"/>
    <mergeCell ref="D29:D30"/>
    <mergeCell ref="D154:D155"/>
    <mergeCell ref="D38:D39"/>
    <mergeCell ref="D45:D46"/>
    <mergeCell ref="D93:D94"/>
    <mergeCell ref="D135:D136"/>
  </mergeCells>
  <phoneticPr fontId="0" type="noConversion"/>
  <printOptions horizontalCentered="1"/>
  <pageMargins left="0.31496062992125984" right="0.11811023622047245" top="0.86614173228346458" bottom="0.23622047244094491" header="0.39370078740157483" footer="0.11811023622047245"/>
  <pageSetup paperSize="9" scale="85" orientation="landscape" horizontalDpi="4294967295" verticalDpi="300" r:id="rId1"/>
  <headerFooter alignWithMargins="0">
    <oddHeader>&amp;LGK "DIŠPET"&amp;C1. kolo 
7. Kupa u MŽSG "C" program&amp;RŠibenik,13.06.2010.
&amp;P</oddHeader>
  </headerFooter>
  <rowBreaks count="4" manualBreakCount="4">
    <brk id="36" max="26" man="1"/>
    <brk id="43" max="26" man="1"/>
    <brk id="91" max="26" man="1"/>
    <brk id="132" max="2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04"/>
  <sheetViews>
    <sheetView view="pageBreakPreview" zoomScaleNormal="80" workbookViewId="0">
      <selection activeCell="A46" sqref="A46:IV46"/>
    </sheetView>
  </sheetViews>
  <sheetFormatPr defaultRowHeight="12.75" outlineLevelCol="1"/>
  <cols>
    <col min="2" max="2" width="23.85546875" customWidth="1"/>
    <col min="3" max="3" width="11.85546875" style="16" hidden="1" customWidth="1" outlineLevel="1"/>
    <col min="4" max="4" width="10.140625" style="11" customWidth="1" collapsed="1"/>
    <col min="5" max="5" width="10.140625" style="11" customWidth="1"/>
    <col min="6" max="7" width="10" style="11" customWidth="1"/>
    <col min="8" max="8" width="9.42578125" style="10" customWidth="1"/>
    <col min="9" max="11" width="9.42578125" style="10" hidden="1" customWidth="1"/>
    <col min="13" max="16" width="9.140625" hidden="1" customWidth="1" outlineLevel="1"/>
    <col min="17" max="17" width="9.140625" collapsed="1"/>
  </cols>
  <sheetData>
    <row r="1" spans="1:16" ht="6" customHeight="1">
      <c r="A1" s="301"/>
      <c r="B1" s="301"/>
      <c r="C1" s="301"/>
      <c r="D1" s="301"/>
      <c r="E1" s="301"/>
      <c r="F1" s="301"/>
      <c r="G1" s="301"/>
      <c r="H1" s="301"/>
      <c r="I1" s="98"/>
      <c r="J1" s="98"/>
      <c r="K1" s="98"/>
      <c r="L1" s="15"/>
      <c r="M1" s="20" t="s">
        <v>16</v>
      </c>
      <c r="N1" s="36"/>
      <c r="O1" s="36"/>
      <c r="P1" s="36"/>
    </row>
    <row r="2" spans="1:16" hidden="1">
      <c r="B2" s="58" t="str">
        <f ca="1">+'ŽSG Ekipe+POJ'!B12</f>
        <v>B mlađe kadetkinje (1999. i mlađe )   -  EKIPA</v>
      </c>
      <c r="M2" s="17"/>
    </row>
    <row r="3" spans="1:16" ht="10.5" hidden="1" customHeight="1">
      <c r="A3" s="304" t="s">
        <v>19</v>
      </c>
      <c r="B3" s="304" t="s">
        <v>17</v>
      </c>
      <c r="C3" s="307" t="s">
        <v>22</v>
      </c>
      <c r="D3" s="309"/>
      <c r="E3" s="309"/>
      <c r="F3" s="306"/>
      <c r="G3" s="297"/>
      <c r="H3" s="302" t="s">
        <v>167</v>
      </c>
      <c r="I3" s="294" t="s">
        <v>48</v>
      </c>
      <c r="J3" s="295" t="s">
        <v>52</v>
      </c>
      <c r="K3" s="296" t="s">
        <v>49</v>
      </c>
      <c r="M3" s="25" t="s">
        <v>11</v>
      </c>
      <c r="N3" s="26"/>
      <c r="O3" s="26"/>
      <c r="P3" s="27"/>
    </row>
    <row r="4" spans="1:16" ht="15" hidden="1" customHeight="1">
      <c r="A4" s="305"/>
      <c r="B4" s="305"/>
      <c r="C4" s="308"/>
      <c r="D4" s="309"/>
      <c r="E4" s="309"/>
      <c r="F4" s="306"/>
      <c r="G4" s="298"/>
      <c r="H4" s="303"/>
      <c r="I4" s="294"/>
      <c r="J4" s="295"/>
      <c r="K4" s="296"/>
      <c r="M4" s="28" t="s">
        <v>12</v>
      </c>
      <c r="N4" s="29" t="s">
        <v>13</v>
      </c>
      <c r="O4" s="29" t="s">
        <v>14</v>
      </c>
      <c r="P4" s="23" t="s">
        <v>15</v>
      </c>
    </row>
    <row r="5" spans="1:16" ht="15.75" hidden="1">
      <c r="A5" s="182">
        <v>1</v>
      </c>
      <c r="B5" s="4">
        <f ca="1">+'ŽSG Ekipe+POJ'!C20</f>
        <v>0</v>
      </c>
      <c r="C5" s="53">
        <f ca="1">+'ŽSG Ekipe+POJ'!D20</f>
        <v>0</v>
      </c>
      <c r="D5" s="54">
        <f ca="1">+'ŽSG Ekipe+POJ'!H20</f>
        <v>0</v>
      </c>
      <c r="E5" s="54">
        <f ca="1">+'ŽSG Ekipe+POJ'!L20</f>
        <v>0</v>
      </c>
      <c r="F5" s="54">
        <f ca="1">+'ŽSG Ekipe+POJ'!P20</f>
        <v>0</v>
      </c>
      <c r="G5" s="54">
        <f ca="1">+'ŽSG Ekipe+POJ'!T20</f>
        <v>0</v>
      </c>
      <c r="H5" s="181">
        <f>SUM(D5:G5)</f>
        <v>0</v>
      </c>
      <c r="I5" s="172">
        <v>143.6</v>
      </c>
      <c r="J5" s="173">
        <v>146.05000000000001</v>
      </c>
      <c r="K5" s="174">
        <f>SUM(H5:J5)-MIN(H5:J5)</f>
        <v>289.64999999999998</v>
      </c>
      <c r="L5" s="18"/>
      <c r="M5" s="24">
        <f>MAX(D5:G5)</f>
        <v>0</v>
      </c>
      <c r="N5" s="24">
        <f>LARGE(D5:G5,2)</f>
        <v>0</v>
      </c>
      <c r="O5" s="24">
        <f>LARGE(D5:G5,3)</f>
        <v>0</v>
      </c>
      <c r="P5" s="24">
        <f>LARGE(D5:G5,4)</f>
        <v>0</v>
      </c>
    </row>
    <row r="6" spans="1:16" ht="15.75" hidden="1">
      <c r="A6" s="182">
        <v>2</v>
      </c>
      <c r="B6" s="4">
        <f ca="1">+'ŽSG Ekipe+POJ'!C26</f>
        <v>0</v>
      </c>
      <c r="C6" s="53">
        <f ca="1">+'ŽSG Ekipe+POJ'!D27</f>
        <v>0</v>
      </c>
      <c r="D6" s="54">
        <f ca="1">+'ŽSG Ekipe+POJ'!H26</f>
        <v>0</v>
      </c>
      <c r="E6" s="54">
        <f ca="1">+'ŽSG Ekipe+POJ'!L26</f>
        <v>0</v>
      </c>
      <c r="F6" s="54">
        <f ca="1">+'ŽSG Ekipe+POJ'!P26</f>
        <v>0</v>
      </c>
      <c r="G6" s="54">
        <f ca="1">+'ŽSG Ekipe+POJ'!T26</f>
        <v>0</v>
      </c>
      <c r="H6" s="181">
        <f>SUM(D6:G6)</f>
        <v>0</v>
      </c>
      <c r="I6" s="172">
        <v>0</v>
      </c>
      <c r="J6" s="173">
        <v>118.9</v>
      </c>
      <c r="K6" s="174">
        <f>SUM(H6:J6)-MIN(H6:J6)</f>
        <v>118.9</v>
      </c>
      <c r="L6" s="18"/>
      <c r="M6" s="59"/>
      <c r="N6" s="59"/>
      <c r="O6" s="59"/>
      <c r="P6" s="59"/>
    </row>
    <row r="7" spans="1:16" ht="8.25" hidden="1" customHeight="1"/>
    <row r="8" spans="1:16" ht="13.5" hidden="1" thickBot="1">
      <c r="B8" s="58" t="str">
        <f ca="1">+'ŽSG Ekipe+POJ'!B28</f>
        <v>B kadetkinje (1997. - 1998. )   -  EKIPA</v>
      </c>
      <c r="M8" s="17"/>
    </row>
    <row r="9" spans="1:16" ht="12.75" hidden="1" customHeight="1">
      <c r="A9" s="304" t="s">
        <v>19</v>
      </c>
      <c r="B9" s="304" t="s">
        <v>17</v>
      </c>
      <c r="C9" s="307" t="s">
        <v>22</v>
      </c>
      <c r="D9" s="309"/>
      <c r="E9" s="309"/>
      <c r="F9" s="306"/>
      <c r="G9" s="297"/>
      <c r="H9" s="299" t="s">
        <v>50</v>
      </c>
      <c r="I9" s="292" t="s">
        <v>48</v>
      </c>
      <c r="J9" s="286" t="s">
        <v>52</v>
      </c>
      <c r="K9" s="288" t="s">
        <v>49</v>
      </c>
      <c r="M9" s="25" t="s">
        <v>11</v>
      </c>
      <c r="N9" s="26"/>
      <c r="O9" s="26"/>
      <c r="P9" s="27"/>
    </row>
    <row r="10" spans="1:16" ht="15.75" hidden="1" customHeight="1" thickBot="1">
      <c r="A10" s="305"/>
      <c r="B10" s="305"/>
      <c r="C10" s="308"/>
      <c r="D10" s="309"/>
      <c r="E10" s="309"/>
      <c r="F10" s="306"/>
      <c r="G10" s="298"/>
      <c r="H10" s="300"/>
      <c r="I10" s="293"/>
      <c r="J10" s="287"/>
      <c r="K10" s="289"/>
      <c r="M10" s="28" t="s">
        <v>12</v>
      </c>
      <c r="N10" s="29" t="s">
        <v>13</v>
      </c>
      <c r="O10" s="29" t="s">
        <v>14</v>
      </c>
      <c r="P10" s="23" t="s">
        <v>15</v>
      </c>
    </row>
    <row r="11" spans="1:16" ht="15.75" hidden="1">
      <c r="A11" s="182">
        <v>1</v>
      </c>
      <c r="B11" s="4">
        <f ca="1">+'ŽSG Ekipe+POJ'!C35</f>
        <v>0</v>
      </c>
      <c r="C11" s="53" t="str">
        <f ca="1">+'ŽSG Ekipe+POJ'!D35</f>
        <v>B kadetkinje</v>
      </c>
      <c r="D11" s="54">
        <f ca="1">+'ŽSG Ekipe+POJ'!H35</f>
        <v>0</v>
      </c>
      <c r="E11" s="54">
        <f ca="1">+'ŽSG Ekipe+POJ'!L35</f>
        <v>0</v>
      </c>
      <c r="F11" s="54">
        <f ca="1">+'ŽSG Ekipe+POJ'!P35</f>
        <v>0</v>
      </c>
      <c r="G11" s="54">
        <f ca="1">+'ŽSG Ekipe+POJ'!T35</f>
        <v>0</v>
      </c>
      <c r="H11" s="181">
        <f>SUM(D11:G11)</f>
        <v>0</v>
      </c>
      <c r="I11" s="172"/>
      <c r="J11" s="173"/>
      <c r="K11" s="174">
        <f>SUM(H11:J11)-MIN(H11:J11)</f>
        <v>0</v>
      </c>
      <c r="L11" s="18"/>
      <c r="M11" s="24">
        <f>MAX(D11:G11)</f>
        <v>0</v>
      </c>
      <c r="N11" s="24">
        <f>LARGE(D11:G11,2)</f>
        <v>0</v>
      </c>
      <c r="O11" s="24">
        <f>LARGE(D11:G11,3)</f>
        <v>0</v>
      </c>
      <c r="P11" s="24">
        <f>LARGE(D11:G11,4)</f>
        <v>0</v>
      </c>
    </row>
    <row r="12" spans="1:16" hidden="1"/>
    <row r="13" spans="1:16" hidden="1">
      <c r="B13" s="58" t="str">
        <f ca="1">+'ŽSG Ekipe+POJ'!B28</f>
        <v>B kadetkinje (1997. - 1998. )   -  EKIPA</v>
      </c>
      <c r="M13" s="17"/>
    </row>
    <row r="14" spans="1:16" ht="12.75" hidden="1" customHeight="1">
      <c r="A14" s="304" t="s">
        <v>19</v>
      </c>
      <c r="B14" s="304" t="s">
        <v>17</v>
      </c>
      <c r="C14" s="307" t="s">
        <v>22</v>
      </c>
      <c r="D14" s="309"/>
      <c r="E14" s="309"/>
      <c r="F14" s="306"/>
      <c r="G14" s="297"/>
      <c r="H14" s="302" t="s">
        <v>167</v>
      </c>
      <c r="I14" s="294" t="s">
        <v>48</v>
      </c>
      <c r="J14" s="295" t="s">
        <v>52</v>
      </c>
      <c r="K14" s="296" t="s">
        <v>49</v>
      </c>
      <c r="M14" s="25" t="s">
        <v>11</v>
      </c>
      <c r="N14" s="26"/>
      <c r="O14" s="26"/>
      <c r="P14" s="27"/>
    </row>
    <row r="15" spans="1:16" ht="13.5" hidden="1" customHeight="1">
      <c r="A15" s="305"/>
      <c r="B15" s="305"/>
      <c r="C15" s="308"/>
      <c r="D15" s="309"/>
      <c r="E15" s="309"/>
      <c r="F15" s="306"/>
      <c r="G15" s="298"/>
      <c r="H15" s="303"/>
      <c r="I15" s="294"/>
      <c r="J15" s="295"/>
      <c r="K15" s="296"/>
      <c r="M15" s="28" t="s">
        <v>12</v>
      </c>
      <c r="N15" s="29" t="s">
        <v>13</v>
      </c>
      <c r="O15" s="29" t="s">
        <v>14</v>
      </c>
      <c r="P15" s="23" t="s">
        <v>15</v>
      </c>
    </row>
    <row r="16" spans="1:16" ht="15.75" hidden="1">
      <c r="A16" s="182">
        <v>1</v>
      </c>
      <c r="B16" s="4">
        <f ca="1">'ŽSG Ekipe+POJ'!C35</f>
        <v>0</v>
      </c>
      <c r="C16" s="53" t="e">
        <f ca="1">+'ŽSG Ekipe+POJ'!#REF!</f>
        <v>#REF!</v>
      </c>
      <c r="D16" s="54">
        <f ca="1">+'ŽSG Ekipe+POJ'!H35</f>
        <v>0</v>
      </c>
      <c r="E16" s="54">
        <f ca="1">+'ŽSG Ekipe+POJ'!L35</f>
        <v>0</v>
      </c>
      <c r="F16" s="54">
        <f ca="1">+'ŽSG Ekipe+POJ'!P35</f>
        <v>0</v>
      </c>
      <c r="G16" s="54">
        <f ca="1">+'ŽSG Ekipe+POJ'!T35</f>
        <v>0</v>
      </c>
      <c r="H16" s="181">
        <f>SUM(D16:G16)</f>
        <v>0</v>
      </c>
      <c r="I16" s="172">
        <v>0</v>
      </c>
      <c r="J16" s="173">
        <v>116.9</v>
      </c>
      <c r="K16" s="174">
        <f>SUM(H16:J16)-MIN(H16:J16)</f>
        <v>116.9</v>
      </c>
      <c r="L16" s="18"/>
      <c r="M16" s="24">
        <f>MAX(D16:G16)</f>
        <v>0</v>
      </c>
      <c r="N16" s="24">
        <f>LARGE(D16:G16,2)</f>
        <v>0</v>
      </c>
      <c r="O16" s="24">
        <f>LARGE(D16:G16,3)</f>
        <v>0</v>
      </c>
      <c r="P16" s="24">
        <f>LARGE(D16:G16,4)</f>
        <v>0</v>
      </c>
    </row>
    <row r="17" spans="1:16" ht="7.5" customHeight="1"/>
    <row r="18" spans="1:16" ht="13.5" hidden="1" thickBot="1">
      <c r="B18" s="58" t="str">
        <f ca="1">+'ŽSG Ekipe+POJ'!B37</f>
        <v>B seniorke (1993. i starije )</v>
      </c>
      <c r="M18" s="17"/>
    </row>
    <row r="19" spans="1:16" ht="12.75" hidden="1" customHeight="1">
      <c r="A19" s="304" t="s">
        <v>19</v>
      </c>
      <c r="B19" s="304" t="s">
        <v>17</v>
      </c>
      <c r="C19" s="307" t="s">
        <v>22</v>
      </c>
      <c r="D19" s="309"/>
      <c r="E19" s="309"/>
      <c r="F19" s="306"/>
      <c r="G19" s="297"/>
      <c r="H19" s="299" t="s">
        <v>50</v>
      </c>
      <c r="I19" s="292" t="s">
        <v>48</v>
      </c>
      <c r="J19" s="286" t="s">
        <v>52</v>
      </c>
      <c r="K19" s="288" t="s">
        <v>49</v>
      </c>
      <c r="M19" s="25" t="s">
        <v>11</v>
      </c>
      <c r="N19" s="26"/>
      <c r="O19" s="26"/>
      <c r="P19" s="27"/>
    </row>
    <row r="20" spans="1:16" ht="15.75" hidden="1" customHeight="1" thickBot="1">
      <c r="A20" s="305"/>
      <c r="B20" s="305"/>
      <c r="C20" s="308"/>
      <c r="D20" s="309"/>
      <c r="E20" s="309"/>
      <c r="F20" s="306"/>
      <c r="G20" s="298"/>
      <c r="H20" s="300"/>
      <c r="I20" s="293"/>
      <c r="J20" s="287"/>
      <c r="K20" s="289"/>
      <c r="M20" s="28" t="s">
        <v>12</v>
      </c>
      <c r="N20" s="29" t="s">
        <v>13</v>
      </c>
      <c r="O20" s="29" t="s">
        <v>14</v>
      </c>
      <c r="P20" s="23" t="s">
        <v>15</v>
      </c>
    </row>
    <row r="21" spans="1:16" ht="15.75" hidden="1">
      <c r="A21" s="182">
        <v>1</v>
      </c>
      <c r="B21" s="4" t="e">
        <f ca="1">+'ŽSG Ekipe+POJ'!#REF!</f>
        <v>#REF!</v>
      </c>
      <c r="C21" s="53" t="e">
        <f ca="1">+'ŽSG Ekipe+POJ'!#REF!</f>
        <v>#REF!</v>
      </c>
      <c r="D21" s="54" t="e">
        <f ca="1">+'ŽSG Ekipe+POJ'!#REF!</f>
        <v>#REF!</v>
      </c>
      <c r="E21" s="54" t="e">
        <f ca="1">+'ŽSG Ekipe+POJ'!#REF!</f>
        <v>#REF!</v>
      </c>
      <c r="F21" s="54" t="e">
        <f ca="1">+'ŽSG Ekipe+POJ'!#REF!</f>
        <v>#REF!</v>
      </c>
      <c r="G21" s="54" t="e">
        <f ca="1">+'ŽSG Ekipe+POJ'!#REF!</f>
        <v>#REF!</v>
      </c>
      <c r="H21" s="181" t="e">
        <f>SUM(D21:G21)</f>
        <v>#REF!</v>
      </c>
      <c r="I21" s="172"/>
      <c r="J21" s="173"/>
      <c r="K21" s="174" t="e">
        <f>SUM(H21:J21)-MIN(H21:J21)</f>
        <v>#REF!</v>
      </c>
      <c r="L21" s="18"/>
      <c r="M21" s="24" t="e">
        <f>MAX(D21:G21)</f>
        <v>#REF!</v>
      </c>
      <c r="N21" s="24" t="e">
        <f>LARGE(D21:G21,2)</f>
        <v>#REF!</v>
      </c>
      <c r="O21" s="24" t="e">
        <f>LARGE(D21:G21,3)</f>
        <v>#REF!</v>
      </c>
      <c r="P21" s="24" t="e">
        <f>LARGE(D21:G21,4)</f>
        <v>#REF!</v>
      </c>
    </row>
    <row r="22" spans="1:16" hidden="1"/>
    <row r="23" spans="1:16">
      <c r="B23" s="58" t="str">
        <f ca="1">+'ŽSG Ekipe+POJ'!B44</f>
        <v>C ml. kadetkinje  -  EKIPNO</v>
      </c>
      <c r="M23" s="17"/>
    </row>
    <row r="24" spans="1:16" ht="12.75" customHeight="1">
      <c r="A24" s="304" t="s">
        <v>19</v>
      </c>
      <c r="B24" s="304" t="s">
        <v>17</v>
      </c>
      <c r="C24" s="307" t="s">
        <v>22</v>
      </c>
      <c r="D24" s="309"/>
      <c r="E24" s="309"/>
      <c r="F24" s="306"/>
      <c r="G24" s="297"/>
      <c r="H24" s="302" t="s">
        <v>167</v>
      </c>
      <c r="I24" s="294" t="s">
        <v>48</v>
      </c>
      <c r="J24" s="295" t="s">
        <v>52</v>
      </c>
      <c r="K24" s="296" t="s">
        <v>49</v>
      </c>
      <c r="M24" s="25" t="s">
        <v>11</v>
      </c>
      <c r="N24" s="26"/>
      <c r="O24" s="26"/>
      <c r="P24" s="27"/>
    </row>
    <row r="25" spans="1:16" ht="13.5" customHeight="1">
      <c r="A25" s="305"/>
      <c r="B25" s="305"/>
      <c r="C25" s="308"/>
      <c r="D25" s="309"/>
      <c r="E25" s="309"/>
      <c r="F25" s="306"/>
      <c r="G25" s="298"/>
      <c r="H25" s="303"/>
      <c r="I25" s="294"/>
      <c r="J25" s="295"/>
      <c r="K25" s="296"/>
      <c r="M25" s="28" t="s">
        <v>12</v>
      </c>
      <c r="N25" s="29" t="s">
        <v>13</v>
      </c>
      <c r="O25" s="29" t="s">
        <v>14</v>
      </c>
      <c r="P25" s="23" t="s">
        <v>15</v>
      </c>
    </row>
    <row r="26" spans="1:16" ht="15.75">
      <c r="A26" s="182">
        <v>1</v>
      </c>
      <c r="B26" s="4" t="str">
        <f ca="1">+'ŽSG Ekipe+POJ'!C53</f>
        <v>GK Marjan</v>
      </c>
      <c r="C26" s="53">
        <f ca="1">+'ŽSG Ekipe+POJ'!D53</f>
        <v>0</v>
      </c>
      <c r="D26" s="54">
        <f ca="1">+'ŽSG Ekipe+POJ'!H53</f>
        <v>60.6</v>
      </c>
      <c r="E26" s="54">
        <f ca="1">+'ŽSG Ekipe+POJ'!L53</f>
        <v>61.699999999999996</v>
      </c>
      <c r="F26" s="54">
        <f ca="1">+'ŽSG Ekipe+POJ'!P53</f>
        <v>60.7</v>
      </c>
      <c r="G26" s="54">
        <f ca="1">+'ŽSG Ekipe+POJ'!T53</f>
        <v>61.65</v>
      </c>
      <c r="H26" s="181">
        <f t="shared" ref="H26:H31" si="0">SUM(D26:G26)</f>
        <v>244.65</v>
      </c>
      <c r="I26" s="172">
        <v>244.05</v>
      </c>
      <c r="J26" s="173">
        <v>243.8</v>
      </c>
      <c r="K26" s="174">
        <f t="shared" ref="K26:K31" si="1">SUM(H26:J26)-MIN(H26:J26)</f>
        <v>488.7</v>
      </c>
      <c r="L26" s="18"/>
      <c r="M26" s="24">
        <f t="shared" ref="M26:M31" si="2">MAX(D26:G26)</f>
        <v>61.699999999999996</v>
      </c>
      <c r="N26" s="24">
        <f t="shared" ref="N26:N31" si="3">LARGE(D26:G26,2)</f>
        <v>61.65</v>
      </c>
      <c r="O26" s="24">
        <f t="shared" ref="O26:O31" si="4">LARGE(D26:G26,3)</f>
        <v>60.7</v>
      </c>
      <c r="P26" s="24">
        <f t="shared" ref="P26:P31" si="5">LARGE(D26:G26,4)</f>
        <v>60.6</v>
      </c>
    </row>
    <row r="27" spans="1:16" ht="15.75">
      <c r="A27" s="182">
        <v>2</v>
      </c>
      <c r="B27" s="4" t="str">
        <f ca="1">+'ŽSG Ekipe+POJ'!C60</f>
        <v>GK Split</v>
      </c>
      <c r="C27" s="53">
        <f ca="1">+'ŽSG Ekipe+POJ'!D60</f>
        <v>0</v>
      </c>
      <c r="D27" s="54">
        <f ca="1">+'ŽSG Ekipe+POJ'!H60</f>
        <v>61.899999999999991</v>
      </c>
      <c r="E27" s="54">
        <f ca="1">+'ŽSG Ekipe+POJ'!L60</f>
        <v>58.499999999999993</v>
      </c>
      <c r="F27" s="54">
        <f ca="1">+'ŽSG Ekipe+POJ'!P60</f>
        <v>57.79999999999999</v>
      </c>
      <c r="G27" s="54">
        <f ca="1">+'ŽSG Ekipe+POJ'!T60</f>
        <v>60.300000000000004</v>
      </c>
      <c r="H27" s="181">
        <f t="shared" si="0"/>
        <v>238.49999999999997</v>
      </c>
      <c r="I27" s="172">
        <v>240.2</v>
      </c>
      <c r="J27" s="173">
        <v>240.8</v>
      </c>
      <c r="K27" s="174">
        <f t="shared" si="1"/>
        <v>481</v>
      </c>
      <c r="M27" s="24">
        <f t="shared" si="2"/>
        <v>61.899999999999991</v>
      </c>
      <c r="N27" s="24">
        <f t="shared" si="3"/>
        <v>60.300000000000004</v>
      </c>
      <c r="O27" s="24">
        <f t="shared" si="4"/>
        <v>58.499999999999993</v>
      </c>
      <c r="P27" s="24">
        <f t="shared" si="5"/>
        <v>57.79999999999999</v>
      </c>
    </row>
    <row r="28" spans="1:16" ht="15.75">
      <c r="A28" s="182">
        <v>3</v>
      </c>
      <c r="B28" s="4" t="str">
        <f ca="1">+'ŽSG Ekipe+POJ'!C67</f>
        <v>GK Salto-Solin</v>
      </c>
      <c r="C28" s="53">
        <f ca="1">+'ŽSG Ekipe+POJ'!D67</f>
        <v>0</v>
      </c>
      <c r="D28" s="54">
        <f ca="1">+'ŽSG Ekipe+POJ'!H67</f>
        <v>60.5</v>
      </c>
      <c r="E28" s="54">
        <f ca="1">+'ŽSG Ekipe+POJ'!L67</f>
        <v>55.099999999999994</v>
      </c>
      <c r="F28" s="54">
        <f ca="1">+'ŽSG Ekipe+POJ'!P67</f>
        <v>60.100000000000009</v>
      </c>
      <c r="G28" s="54">
        <f ca="1">+'ŽSG Ekipe+POJ'!T67</f>
        <v>61.500000000000007</v>
      </c>
      <c r="H28" s="181">
        <f t="shared" si="0"/>
        <v>237.2</v>
      </c>
      <c r="I28" s="172">
        <v>234.3</v>
      </c>
      <c r="J28" s="173">
        <v>226.7</v>
      </c>
      <c r="K28" s="174">
        <f t="shared" si="1"/>
        <v>471.50000000000006</v>
      </c>
      <c r="M28" s="24">
        <f t="shared" si="2"/>
        <v>61.500000000000007</v>
      </c>
      <c r="N28" s="24">
        <f t="shared" si="3"/>
        <v>60.5</v>
      </c>
      <c r="O28" s="24">
        <f t="shared" si="4"/>
        <v>60.100000000000009</v>
      </c>
      <c r="P28" s="24">
        <f t="shared" si="5"/>
        <v>55.099999999999994</v>
      </c>
    </row>
    <row r="29" spans="1:16" ht="15.75">
      <c r="A29" s="182">
        <v>4</v>
      </c>
      <c r="B29" s="4" t="str">
        <f ca="1">+'ŽSG Ekipe+POJ'!C74</f>
        <v>GK Kaštela</v>
      </c>
      <c r="C29" s="53">
        <f ca="1">+'ŽSG Ekipe+POJ'!D74</f>
        <v>0</v>
      </c>
      <c r="D29" s="54">
        <f ca="1">+'ŽSG Ekipe+POJ'!H74</f>
        <v>54.5</v>
      </c>
      <c r="E29" s="54">
        <f ca="1">+'ŽSG Ekipe+POJ'!L74</f>
        <v>39.600000000000009</v>
      </c>
      <c r="F29" s="54">
        <f ca="1">+'ŽSG Ekipe+POJ'!P74</f>
        <v>44.5</v>
      </c>
      <c r="G29" s="54">
        <f ca="1">+'ŽSG Ekipe+POJ'!T74</f>
        <v>51.7</v>
      </c>
      <c r="H29" s="181">
        <f t="shared" si="0"/>
        <v>190.3</v>
      </c>
      <c r="I29" s="172">
        <v>221.8</v>
      </c>
      <c r="J29" s="173">
        <v>219.7</v>
      </c>
      <c r="K29" s="174">
        <f t="shared" si="1"/>
        <v>441.49999999999994</v>
      </c>
      <c r="M29" s="24">
        <f t="shared" si="2"/>
        <v>54.5</v>
      </c>
      <c r="N29" s="24">
        <f t="shared" si="3"/>
        <v>51.7</v>
      </c>
      <c r="O29" s="24">
        <f t="shared" si="4"/>
        <v>44.5</v>
      </c>
      <c r="P29" s="24">
        <f t="shared" si="5"/>
        <v>39.600000000000009</v>
      </c>
    </row>
    <row r="30" spans="1:16" ht="15.75" hidden="1">
      <c r="A30" s="182">
        <v>5</v>
      </c>
      <c r="B30" s="4" t="str">
        <f ca="1">+'ŽSG Ekipe+POJ'!C81</f>
        <v>GK Salto-Zadar</v>
      </c>
      <c r="C30" s="53">
        <f ca="1">+'ŽSG Ekipe+POJ'!D81</f>
        <v>0</v>
      </c>
      <c r="D30" s="54">
        <f ca="1">+'ŽSG Ekipe+POJ'!H81</f>
        <v>0</v>
      </c>
      <c r="E30" s="54">
        <f ca="1">+'ŽSG Ekipe+POJ'!L81</f>
        <v>0</v>
      </c>
      <c r="F30" s="54">
        <f ca="1">+'ŽSG Ekipe+POJ'!P81</f>
        <v>0</v>
      </c>
      <c r="G30" s="54">
        <f ca="1">+'ŽSG Ekipe+POJ'!T81</f>
        <v>0</v>
      </c>
      <c r="H30" s="181">
        <f t="shared" si="0"/>
        <v>0</v>
      </c>
      <c r="I30" s="172">
        <v>219.5</v>
      </c>
      <c r="J30" s="173"/>
      <c r="K30" s="174">
        <f t="shared" si="1"/>
        <v>219.5</v>
      </c>
      <c r="M30" s="24">
        <f t="shared" si="2"/>
        <v>0</v>
      </c>
      <c r="N30" s="24">
        <f t="shared" si="3"/>
        <v>0</v>
      </c>
      <c r="O30" s="24">
        <f t="shared" si="4"/>
        <v>0</v>
      </c>
      <c r="P30" s="24">
        <f t="shared" si="5"/>
        <v>0</v>
      </c>
    </row>
    <row r="31" spans="1:16" ht="15.75" hidden="1">
      <c r="A31" s="182">
        <v>6</v>
      </c>
      <c r="B31" s="4" t="str">
        <f ca="1">+'ŽSG Ekipe+POJ'!C88</f>
        <v>GK Zadar</v>
      </c>
      <c r="C31" s="53" t="str">
        <f ca="1">+'ŽSG Ekipe+POJ'!D88</f>
        <v>C ml.kadetk.</v>
      </c>
      <c r="D31" s="54">
        <f ca="1">+'ŽSG Ekipe+POJ'!H88</f>
        <v>0</v>
      </c>
      <c r="E31" s="54">
        <f ca="1">+'ŽSG Ekipe+POJ'!L88</f>
        <v>0</v>
      </c>
      <c r="F31" s="54">
        <f ca="1">+'ŽSG Ekipe+POJ'!P88</f>
        <v>0</v>
      </c>
      <c r="G31" s="54">
        <f ca="1">+'ŽSG Ekipe+POJ'!T88</f>
        <v>22.4</v>
      </c>
      <c r="H31" s="181">
        <f t="shared" si="0"/>
        <v>22.4</v>
      </c>
      <c r="I31" s="172">
        <v>209.4</v>
      </c>
      <c r="J31" s="173"/>
      <c r="K31" s="174">
        <f t="shared" si="1"/>
        <v>209.4</v>
      </c>
      <c r="M31" s="24">
        <f t="shared" si="2"/>
        <v>22.4</v>
      </c>
      <c r="N31" s="24">
        <f t="shared" si="3"/>
        <v>0</v>
      </c>
      <c r="O31" s="24">
        <f t="shared" si="4"/>
        <v>0</v>
      </c>
      <c r="P31" s="24">
        <f t="shared" si="5"/>
        <v>0</v>
      </c>
    </row>
    <row r="32" spans="1:16" ht="8.25" customHeight="1"/>
    <row r="33" spans="1:16">
      <c r="B33" s="58" t="str">
        <f ca="1">+'ŽSG Ekipe+POJ'!B98</f>
        <v>C  kadetkinje  -  EKIPNO</v>
      </c>
      <c r="M33" s="17"/>
    </row>
    <row r="34" spans="1:16" ht="12.75" customHeight="1">
      <c r="A34" s="304" t="s">
        <v>19</v>
      </c>
      <c r="B34" s="304" t="s">
        <v>17</v>
      </c>
      <c r="C34" s="307" t="s">
        <v>22</v>
      </c>
      <c r="D34" s="309"/>
      <c r="E34" s="309"/>
      <c r="F34" s="306"/>
      <c r="G34" s="297"/>
      <c r="H34" s="302" t="s">
        <v>167</v>
      </c>
      <c r="I34" s="294" t="s">
        <v>48</v>
      </c>
      <c r="J34" s="295" t="s">
        <v>52</v>
      </c>
      <c r="K34" s="296" t="s">
        <v>49</v>
      </c>
      <c r="M34" s="25" t="s">
        <v>11</v>
      </c>
      <c r="N34" s="26"/>
      <c r="O34" s="26"/>
      <c r="P34" s="27"/>
    </row>
    <row r="35" spans="1:16" ht="13.5" customHeight="1">
      <c r="A35" s="305"/>
      <c r="B35" s="305"/>
      <c r="C35" s="308"/>
      <c r="D35" s="309"/>
      <c r="E35" s="309"/>
      <c r="F35" s="306"/>
      <c r="G35" s="298"/>
      <c r="H35" s="303"/>
      <c r="I35" s="294"/>
      <c r="J35" s="295"/>
      <c r="K35" s="296"/>
      <c r="M35" s="28" t="s">
        <v>12</v>
      </c>
      <c r="N35" s="29" t="s">
        <v>13</v>
      </c>
      <c r="O35" s="29" t="s">
        <v>14</v>
      </c>
      <c r="P35" s="23" t="s">
        <v>15</v>
      </c>
    </row>
    <row r="36" spans="1:16" ht="15.75">
      <c r="A36" s="182">
        <v>1</v>
      </c>
      <c r="B36" s="4" t="str">
        <f ca="1">+'ŽSG Ekipe+POJ'!C107</f>
        <v>GK Salto-Solin</v>
      </c>
      <c r="C36" s="53">
        <f ca="1">+'ŽSG Ekipe+POJ'!D107</f>
        <v>0</v>
      </c>
      <c r="D36" s="54">
        <f ca="1">+'ŽSG Ekipe+POJ'!H107</f>
        <v>59.3</v>
      </c>
      <c r="E36" s="54">
        <f ca="1">+'ŽSG Ekipe+POJ'!L107</f>
        <v>54.399999999999991</v>
      </c>
      <c r="F36" s="54">
        <f ca="1">+'ŽSG Ekipe+POJ'!P107</f>
        <v>54.300000000000004</v>
      </c>
      <c r="G36" s="54">
        <f ca="1">+'ŽSG Ekipe+POJ'!T107</f>
        <v>57.4</v>
      </c>
      <c r="H36" s="181">
        <f>SUM(D36:G36)</f>
        <v>225.4</v>
      </c>
      <c r="I36" s="172">
        <v>244.2</v>
      </c>
      <c r="J36" s="173">
        <v>244.2</v>
      </c>
      <c r="K36" s="174">
        <f>SUM(H36:J36)-MIN(H36:J36)</f>
        <v>488.4</v>
      </c>
      <c r="L36" s="18"/>
      <c r="M36" s="24">
        <f>MAX(D36:G36)</f>
        <v>59.3</v>
      </c>
      <c r="N36" s="24">
        <f>LARGE(D36:G36,2)</f>
        <v>57.4</v>
      </c>
      <c r="O36" s="24">
        <f>LARGE(D36:G36,3)</f>
        <v>54.399999999999991</v>
      </c>
      <c r="P36" s="24">
        <f>LARGE(D36:G36,4)</f>
        <v>54.300000000000004</v>
      </c>
    </row>
    <row r="37" spans="1:16" ht="15.75">
      <c r="A37" s="182">
        <v>2</v>
      </c>
      <c r="B37" s="4" t="str">
        <f ca="1">+'ŽSG Ekipe+POJ'!C121</f>
        <v>GK Kaštela</v>
      </c>
      <c r="C37" s="53">
        <f ca="1">+'ŽSG Ekipe+POJ'!D121</f>
        <v>0</v>
      </c>
      <c r="D37" s="54">
        <f ca="1">+'ŽSG Ekipe+POJ'!H121</f>
        <v>59.800000000000004</v>
      </c>
      <c r="E37" s="54">
        <f ca="1">+'ŽSG Ekipe+POJ'!L121</f>
        <v>55.099999999999994</v>
      </c>
      <c r="F37" s="54">
        <f ca="1">+'ŽSG Ekipe+POJ'!P121</f>
        <v>49.2</v>
      </c>
      <c r="G37" s="54">
        <f ca="1">+'ŽSG Ekipe+POJ'!T121</f>
        <v>55.699999999999996</v>
      </c>
      <c r="H37" s="181">
        <f>SUM(D37:G37)</f>
        <v>219.8</v>
      </c>
      <c r="I37" s="172">
        <v>243.6</v>
      </c>
      <c r="J37" s="173">
        <v>244.2</v>
      </c>
      <c r="K37" s="174">
        <f>SUM(H37:J37)-MIN(H37:J37)</f>
        <v>487.7999999999999</v>
      </c>
      <c r="M37" s="24">
        <f>MAX(D37:G37)</f>
        <v>59.800000000000004</v>
      </c>
      <c r="N37" s="24">
        <f>LARGE(D37:G37,2)</f>
        <v>55.699999999999996</v>
      </c>
      <c r="O37" s="24">
        <f>LARGE(D37:G37,3)</f>
        <v>55.099999999999994</v>
      </c>
      <c r="P37" s="24">
        <f>LARGE(D37:G37,4)</f>
        <v>49.2</v>
      </c>
    </row>
    <row r="38" spans="1:16" ht="15.75" hidden="1">
      <c r="A38" s="182">
        <v>3</v>
      </c>
      <c r="B38" s="4" t="str">
        <f ca="1">+'ŽSG Ekipe+POJ'!C114</f>
        <v>GK Zadar</v>
      </c>
      <c r="C38" s="53">
        <f ca="1">+'ŽSG Ekipe+POJ'!D114</f>
        <v>0</v>
      </c>
      <c r="D38" s="54">
        <f ca="1">+'ŽSG Ekipe+POJ'!H114</f>
        <v>41.5</v>
      </c>
      <c r="E38" s="54">
        <f ca="1">+'ŽSG Ekipe+POJ'!L114</f>
        <v>37</v>
      </c>
      <c r="F38" s="54">
        <f ca="1">+'ŽSG Ekipe+POJ'!P114</f>
        <v>36.9</v>
      </c>
      <c r="G38" s="54">
        <f ca="1">+'ŽSG Ekipe+POJ'!T114</f>
        <v>43</v>
      </c>
      <c r="H38" s="181">
        <f>SUM(D38:G38)</f>
        <v>158.4</v>
      </c>
      <c r="I38" s="172">
        <v>226.1</v>
      </c>
      <c r="J38" s="173">
        <v>225</v>
      </c>
      <c r="K38" s="174">
        <f>SUM(H38:J38)-MIN(H38:J38)</f>
        <v>451.1</v>
      </c>
      <c r="M38" s="24">
        <f>MAX(D38:G38)</f>
        <v>43</v>
      </c>
      <c r="N38" s="24">
        <f>LARGE(D38:G38,2)</f>
        <v>41.5</v>
      </c>
      <c r="O38" s="24">
        <f>LARGE(D38:G38,3)</f>
        <v>37</v>
      </c>
      <c r="P38" s="24">
        <f>LARGE(D38:G38,4)</f>
        <v>36.9</v>
      </c>
    </row>
    <row r="39" spans="1:16" ht="15.75" hidden="1">
      <c r="A39" s="182">
        <v>4</v>
      </c>
      <c r="B39" s="4">
        <f ca="1">+'ŽSG Ekipe+POJ'!C128</f>
        <v>0</v>
      </c>
      <c r="C39" s="53" t="str">
        <f ca="1">+'ŽSG Ekipe+POJ'!D128</f>
        <v>C kadetkinje</v>
      </c>
      <c r="D39" s="54">
        <f ca="1">+'ŽSG Ekipe+POJ'!H128</f>
        <v>0</v>
      </c>
      <c r="E39" s="54">
        <f ca="1">+'ŽSG Ekipe+POJ'!L128</f>
        <v>0</v>
      </c>
      <c r="F39" s="54">
        <f ca="1">+'ŽSG Ekipe+POJ'!P128</f>
        <v>0</v>
      </c>
      <c r="G39" s="54">
        <f ca="1">+'ŽSG Ekipe+POJ'!T128</f>
        <v>0</v>
      </c>
      <c r="H39" s="181">
        <f>SUM(D39:G39)</f>
        <v>0</v>
      </c>
      <c r="I39" s="172">
        <v>203.7</v>
      </c>
      <c r="J39" s="173">
        <v>0</v>
      </c>
      <c r="K39" s="174">
        <f>SUM(H39:J39)-MIN(H39:J39)</f>
        <v>203.7</v>
      </c>
      <c r="M39" s="24">
        <f>MAX(D39:G39)</f>
        <v>0</v>
      </c>
      <c r="N39" s="24">
        <f>LARGE(D39:G39,2)</f>
        <v>0</v>
      </c>
      <c r="O39" s="24">
        <f>LARGE(D39:G39,3)</f>
        <v>0</v>
      </c>
      <c r="P39" s="24">
        <f>LARGE(D39:G39,4)</f>
        <v>0</v>
      </c>
    </row>
    <row r="40" spans="1:16" ht="15.75" hidden="1">
      <c r="A40" s="182">
        <v>5</v>
      </c>
      <c r="B40" s="4">
        <f ca="1">+'ŽSG Ekipe+POJ'!C133</f>
        <v>0</v>
      </c>
      <c r="C40" s="53" t="str">
        <f ca="1">+'ŽSG Ekipe+POJ'!D133</f>
        <v>C kadetkinje</v>
      </c>
      <c r="D40" s="54">
        <f ca="1">+'ŽSG Ekipe+POJ'!H133</f>
        <v>0</v>
      </c>
      <c r="E40" s="54">
        <f ca="1">+'ŽSG Ekipe+POJ'!L133</f>
        <v>0</v>
      </c>
      <c r="F40" s="54">
        <f ca="1">+'ŽSG Ekipe+POJ'!P133</f>
        <v>0</v>
      </c>
      <c r="G40" s="54">
        <f ca="1">+'ŽSG Ekipe+POJ'!T133</f>
        <v>0</v>
      </c>
      <c r="H40" s="181">
        <f>SUM(D40:G40)</f>
        <v>0</v>
      </c>
      <c r="I40" s="172">
        <v>190.2</v>
      </c>
      <c r="J40" s="173">
        <v>0</v>
      </c>
      <c r="K40" s="174">
        <f>SUM(H40:J40)-MIN(H40:J40)</f>
        <v>190.2</v>
      </c>
      <c r="M40" s="24">
        <f>MAX(D40:G40)</f>
        <v>0</v>
      </c>
      <c r="N40" s="24">
        <f>LARGE(D40:G40,2)</f>
        <v>0</v>
      </c>
      <c r="O40" s="24">
        <f>LARGE(D40:G40,3)</f>
        <v>0</v>
      </c>
      <c r="P40" s="24">
        <f>LARGE(D40:G40,4)</f>
        <v>0</v>
      </c>
    </row>
    <row r="41" spans="1:16" ht="8.25" customHeight="1"/>
    <row r="42" spans="1:16">
      <c r="B42" s="58" t="str">
        <f ca="1">+'ŽSG Ekipe+POJ'!B135</f>
        <v>C  juniorke   -  EKIPNO</v>
      </c>
      <c r="M42" s="17"/>
    </row>
    <row r="43" spans="1:16" ht="12.75" customHeight="1">
      <c r="A43" s="304" t="s">
        <v>19</v>
      </c>
      <c r="B43" s="304" t="s">
        <v>17</v>
      </c>
      <c r="C43" s="307" t="s">
        <v>22</v>
      </c>
      <c r="D43" s="309"/>
      <c r="E43" s="309"/>
      <c r="F43" s="306"/>
      <c r="G43" s="297"/>
      <c r="H43" s="302" t="s">
        <v>167</v>
      </c>
      <c r="I43" s="294" t="s">
        <v>48</v>
      </c>
      <c r="J43" s="295" t="s">
        <v>52</v>
      </c>
      <c r="K43" s="296" t="s">
        <v>49</v>
      </c>
      <c r="M43" s="25" t="s">
        <v>11</v>
      </c>
      <c r="N43" s="26"/>
      <c r="O43" s="26"/>
      <c r="P43" s="27"/>
    </row>
    <row r="44" spans="1:16" ht="12.75" customHeight="1">
      <c r="A44" s="305"/>
      <c r="B44" s="305"/>
      <c r="C44" s="308"/>
      <c r="D44" s="309"/>
      <c r="E44" s="309"/>
      <c r="F44" s="306"/>
      <c r="G44" s="298"/>
      <c r="H44" s="303"/>
      <c r="I44" s="294"/>
      <c r="J44" s="295"/>
      <c r="K44" s="296"/>
      <c r="M44" s="28" t="s">
        <v>12</v>
      </c>
      <c r="N44" s="29" t="s">
        <v>13</v>
      </c>
      <c r="O44" s="29" t="s">
        <v>14</v>
      </c>
      <c r="P44" s="23" t="s">
        <v>15</v>
      </c>
    </row>
    <row r="45" spans="1:16" ht="15.75">
      <c r="A45" s="182">
        <v>1</v>
      </c>
      <c r="B45" s="4" t="str">
        <f ca="1">+'ŽSG Ekipe+POJ'!C150</f>
        <v>GK Marjan</v>
      </c>
      <c r="C45" s="53">
        <f ca="1">+'ŽSG Ekipe+POJ'!D150</f>
        <v>0</v>
      </c>
      <c r="D45" s="54">
        <f ca="1">+'ŽSG Ekipe+POJ'!H150</f>
        <v>59.2</v>
      </c>
      <c r="E45" s="54">
        <f ca="1">+'ŽSG Ekipe+POJ'!L150</f>
        <v>60.8</v>
      </c>
      <c r="F45" s="54">
        <f ca="1">+'ŽSG Ekipe+POJ'!P150</f>
        <v>56.400000000000006</v>
      </c>
      <c r="G45" s="54">
        <f ca="1">+'ŽSG Ekipe+POJ'!T150</f>
        <v>59</v>
      </c>
      <c r="H45" s="181">
        <f>SUM(D45:G45)</f>
        <v>235.4</v>
      </c>
      <c r="I45" s="172">
        <v>224.5</v>
      </c>
      <c r="J45" s="173">
        <v>223.9</v>
      </c>
      <c r="K45" s="174">
        <f>SUM(H45:J45)-MIN(H45:J45)</f>
        <v>459.9</v>
      </c>
      <c r="L45" s="18"/>
      <c r="M45" s="24">
        <f>MAX(D45:G45)</f>
        <v>60.8</v>
      </c>
      <c r="N45" s="24">
        <f>LARGE(D45:G45,2)</f>
        <v>59.2</v>
      </c>
      <c r="O45" s="24">
        <f>LARGE(D45:G45,3)</f>
        <v>59</v>
      </c>
      <c r="P45" s="24">
        <f>LARGE(D45:G45,4)</f>
        <v>56.400000000000006</v>
      </c>
    </row>
    <row r="46" spans="1:16" ht="15.75" hidden="1">
      <c r="A46" s="182">
        <v>2</v>
      </c>
      <c r="B46" s="4">
        <f ca="1">+'ŽSG Ekipe+POJ'!C157</f>
        <v>0</v>
      </c>
      <c r="C46" s="53">
        <f ca="1">+'ŽSG Ekipe+POJ'!D143</f>
        <v>0</v>
      </c>
      <c r="D46" s="54">
        <f ca="1">+'ŽSG Ekipe+POJ'!H1157</f>
        <v>0</v>
      </c>
      <c r="E46" s="54">
        <f ca="1">+'ŽSG Ekipe+POJ'!L157</f>
        <v>0</v>
      </c>
      <c r="F46" s="54">
        <f ca="1">+'ŽSG Ekipe+POJ'!P157</f>
        <v>0</v>
      </c>
      <c r="G46" s="54">
        <f ca="1">+'ŽSG Ekipe+POJ'!T157</f>
        <v>0</v>
      </c>
      <c r="H46" s="181">
        <f>SUM(D46:G46)</f>
        <v>0</v>
      </c>
      <c r="I46" s="172">
        <v>227.6</v>
      </c>
      <c r="J46" s="173">
        <v>207.3</v>
      </c>
      <c r="K46" s="174">
        <f>SUM(H46:J46)-MIN(H46:J46)</f>
        <v>434.9</v>
      </c>
      <c r="M46" s="24">
        <f>MAX(D46:G46)</f>
        <v>0</v>
      </c>
      <c r="N46" s="24">
        <f>LARGE(D46:G46,2)</f>
        <v>0</v>
      </c>
      <c r="O46" s="24">
        <f>LARGE(D46:G46,3)</f>
        <v>0</v>
      </c>
      <c r="P46" s="24">
        <f>LARGE(D46:G46,4)</f>
        <v>0</v>
      </c>
    </row>
    <row r="47" spans="1:16" ht="15.75" hidden="1">
      <c r="A47" s="182">
        <v>3</v>
      </c>
      <c r="B47" s="4">
        <f ca="1">+'ŽSG Ekipe+POJ'!C157</f>
        <v>0</v>
      </c>
      <c r="C47" s="53">
        <f ca="1">+'ŽSG Ekipe+POJ'!D157</f>
        <v>0</v>
      </c>
      <c r="D47" s="54">
        <f ca="1">+'ŽSG Ekipe+POJ'!H157</f>
        <v>0</v>
      </c>
      <c r="E47" s="54">
        <f ca="1">+'ŽSG Ekipe+POJ'!L157</f>
        <v>0</v>
      </c>
      <c r="F47" s="54">
        <f ca="1">+'ŽSG Ekipe+POJ'!P157</f>
        <v>0</v>
      </c>
      <c r="G47" s="54">
        <f ca="1">+'ŽSG Ekipe+POJ'!T157</f>
        <v>0</v>
      </c>
      <c r="H47" s="181">
        <f>SUM(D47:G47)</f>
        <v>0</v>
      </c>
      <c r="I47" s="172"/>
      <c r="J47" s="173"/>
      <c r="K47" s="174">
        <f>SUM(H47:J47)-MIN(H47:J47)</f>
        <v>0</v>
      </c>
      <c r="M47" s="24">
        <f>MAX(D47:G47)</f>
        <v>0</v>
      </c>
      <c r="N47" s="24">
        <f>LARGE(D47:G47,2)</f>
        <v>0</v>
      </c>
      <c r="O47" s="24">
        <f>LARGE(D47:G47,3)</f>
        <v>0</v>
      </c>
      <c r="P47" s="24">
        <f>LARGE(D47:G47,4)</f>
        <v>0</v>
      </c>
    </row>
    <row r="48" spans="1:16" ht="15.75" hidden="1">
      <c r="A48" s="182">
        <v>4</v>
      </c>
      <c r="B48" s="4">
        <f ca="1">+'ŽSG Ekipe+POJ'!C164</f>
        <v>0</v>
      </c>
      <c r="C48" s="53">
        <f ca="1">+'ŽSG Ekipe+POJ'!D164</f>
        <v>0</v>
      </c>
      <c r="D48" s="54">
        <f ca="1">+'ŽSG Ekipe+POJ'!H164</f>
        <v>0</v>
      </c>
      <c r="E48" s="54">
        <f ca="1">+'ŽSG Ekipe+POJ'!L164</f>
        <v>0</v>
      </c>
      <c r="F48" s="54">
        <f ca="1">+'ŽSG Ekipe+POJ'!P164</f>
        <v>0</v>
      </c>
      <c r="G48" s="54">
        <f ca="1">+'ŽSG Ekipe+POJ'!T164</f>
        <v>0</v>
      </c>
      <c r="H48" s="181">
        <f>SUM(D48:G48)</f>
        <v>0</v>
      </c>
      <c r="I48" s="172"/>
      <c r="J48" s="173"/>
      <c r="K48" s="174">
        <f>SUM(H48:J48)-MIN(H48:J48)</f>
        <v>0</v>
      </c>
      <c r="M48" s="24">
        <f>MAX(D48:G48)</f>
        <v>0</v>
      </c>
      <c r="N48" s="24">
        <f>LARGE(D48:G48,2)</f>
        <v>0</v>
      </c>
      <c r="O48" s="24">
        <f>LARGE(D48:G48,3)</f>
        <v>0</v>
      </c>
      <c r="P48" s="24">
        <f>LARGE(D48:G48,4)</f>
        <v>0</v>
      </c>
    </row>
    <row r="49" spans="1:16" hidden="1"/>
    <row r="50" spans="1:16" ht="13.5" hidden="1" thickBot="1">
      <c r="B50" s="58" t="str">
        <f ca="1">+'ŽSG Ekipe+POJ'!B166</f>
        <v>Pojedinačno C seniorke</v>
      </c>
      <c r="M50" s="17"/>
    </row>
    <row r="51" spans="1:16" ht="12.75" hidden="1" customHeight="1">
      <c r="A51" s="304" t="s">
        <v>19</v>
      </c>
      <c r="B51" s="304" t="s">
        <v>17</v>
      </c>
      <c r="C51" s="307" t="s">
        <v>22</v>
      </c>
      <c r="D51" s="309"/>
      <c r="E51" s="309"/>
      <c r="F51" s="306"/>
      <c r="G51" s="297"/>
      <c r="H51" s="299" t="s">
        <v>50</v>
      </c>
      <c r="I51" s="292" t="s">
        <v>48</v>
      </c>
      <c r="J51" s="286" t="s">
        <v>52</v>
      </c>
      <c r="K51" s="288" t="s">
        <v>49</v>
      </c>
      <c r="M51" s="25" t="s">
        <v>11</v>
      </c>
      <c r="N51" s="26"/>
      <c r="O51" s="26"/>
      <c r="P51" s="27"/>
    </row>
    <row r="52" spans="1:16" ht="15.75" hidden="1" customHeight="1" thickBot="1">
      <c r="A52" s="305"/>
      <c r="B52" s="305"/>
      <c r="C52" s="308"/>
      <c r="D52" s="309"/>
      <c r="E52" s="309"/>
      <c r="F52" s="306"/>
      <c r="G52" s="298"/>
      <c r="H52" s="300"/>
      <c r="I52" s="293"/>
      <c r="J52" s="287"/>
      <c r="K52" s="289"/>
      <c r="M52" s="28" t="s">
        <v>12</v>
      </c>
      <c r="N52" s="29" t="s">
        <v>13</v>
      </c>
      <c r="O52" s="29" t="s">
        <v>14</v>
      </c>
      <c r="P52" s="23" t="s">
        <v>15</v>
      </c>
    </row>
    <row r="53" spans="1:16" ht="15.75" hidden="1">
      <c r="A53" s="182">
        <v>1</v>
      </c>
      <c r="B53" s="4" t="e">
        <f ca="1">+'ŽSG Ekipe+POJ'!#REF!</f>
        <v>#REF!</v>
      </c>
      <c r="C53" s="53" t="e">
        <f ca="1">+'ŽSG Ekipe+POJ'!#REF!</f>
        <v>#REF!</v>
      </c>
      <c r="D53" s="54" t="e">
        <f ca="1">+'ŽSG Ekipe+POJ'!#REF!</f>
        <v>#REF!</v>
      </c>
      <c r="E53" s="54" t="e">
        <f ca="1">+'ŽSG Ekipe+POJ'!#REF!</f>
        <v>#REF!</v>
      </c>
      <c r="F53" s="54" t="e">
        <f ca="1">+'ŽSG Ekipe+POJ'!#REF!</f>
        <v>#REF!</v>
      </c>
      <c r="G53" s="54" t="e">
        <f ca="1">+'ŽSG Ekipe+POJ'!#REF!</f>
        <v>#REF!</v>
      </c>
      <c r="H53" s="181" t="e">
        <f>SUM(D53:G53)</f>
        <v>#REF!</v>
      </c>
      <c r="I53" s="172"/>
      <c r="J53" s="173"/>
      <c r="K53" s="174" t="e">
        <f>SUM(H53:J53)-MIN(H53:J53)</f>
        <v>#REF!</v>
      </c>
      <c r="L53" s="18"/>
      <c r="M53" s="24" t="e">
        <f>MAX(D53:G53)</f>
        <v>#REF!</v>
      </c>
      <c r="N53" s="24" t="e">
        <f>LARGE(D53:G53,2)</f>
        <v>#REF!</v>
      </c>
      <c r="O53" s="24" t="e">
        <f>LARGE(D53:G53,3)</f>
        <v>#REF!</v>
      </c>
      <c r="P53" s="24" t="e">
        <f>LARGE(D53:G53,4)</f>
        <v>#REF!</v>
      </c>
    </row>
    <row r="54" spans="1:16" ht="15.75" hidden="1">
      <c r="A54" s="182">
        <v>2</v>
      </c>
      <c r="B54" s="4" t="e">
        <f ca="1">+'ŽSG Ekipe+POJ'!#REF!</f>
        <v>#REF!</v>
      </c>
      <c r="C54" s="53" t="e">
        <f ca="1">+'ŽSG Ekipe+POJ'!#REF!</f>
        <v>#REF!</v>
      </c>
      <c r="D54" s="54" t="e">
        <f ca="1">+'ŽSG Ekipe+POJ'!#REF!</f>
        <v>#REF!</v>
      </c>
      <c r="E54" s="54" t="e">
        <f ca="1">+'ŽSG Ekipe+POJ'!#REF!</f>
        <v>#REF!</v>
      </c>
      <c r="F54" s="54" t="e">
        <f ca="1">+'ŽSG Ekipe+POJ'!#REF!</f>
        <v>#REF!</v>
      </c>
      <c r="G54" s="54" t="e">
        <f ca="1">+'ŽSG Ekipe+POJ'!#REF!</f>
        <v>#REF!</v>
      </c>
      <c r="H54" s="181" t="e">
        <f>SUM(D54:G54)</f>
        <v>#REF!</v>
      </c>
      <c r="I54" s="172"/>
      <c r="J54" s="173"/>
      <c r="K54" s="174" t="e">
        <f>SUM(H54:J54)-MIN(H54:J54)</f>
        <v>#REF!</v>
      </c>
      <c r="M54" s="24" t="e">
        <f>MAX(D54:G54)</f>
        <v>#REF!</v>
      </c>
      <c r="N54" s="24" t="e">
        <f>LARGE(D54:G54,2)</f>
        <v>#REF!</v>
      </c>
      <c r="O54" s="24" t="e">
        <f>LARGE(D54:G54,3)</f>
        <v>#REF!</v>
      </c>
      <c r="P54" s="24" t="e">
        <f>LARGE(D54:G54,4)</f>
        <v>#REF!</v>
      </c>
    </row>
    <row r="55" spans="1:16" ht="15.75" hidden="1">
      <c r="A55" s="182">
        <v>3</v>
      </c>
      <c r="B55" s="4" t="e">
        <f ca="1">+'ŽSG Ekipe+POJ'!#REF!</f>
        <v>#REF!</v>
      </c>
      <c r="C55" s="53" t="e">
        <f ca="1">+'ŽSG Ekipe+POJ'!#REF!</f>
        <v>#REF!</v>
      </c>
      <c r="D55" s="54" t="e">
        <f ca="1">+'ŽSG Ekipe+POJ'!#REF!</f>
        <v>#REF!</v>
      </c>
      <c r="E55" s="54" t="e">
        <f ca="1">+'ŽSG Ekipe+POJ'!#REF!</f>
        <v>#REF!</v>
      </c>
      <c r="F55" s="54" t="e">
        <f ca="1">+'ŽSG Ekipe+POJ'!#REF!</f>
        <v>#REF!</v>
      </c>
      <c r="G55" s="54" t="e">
        <f ca="1">+'ŽSG Ekipe+POJ'!#REF!</f>
        <v>#REF!</v>
      </c>
      <c r="H55" s="181" t="e">
        <f>SUM(D55:G55)</f>
        <v>#REF!</v>
      </c>
      <c r="I55" s="172"/>
      <c r="J55" s="173"/>
      <c r="K55" s="174" t="e">
        <f>SUM(H55:J55)-MIN(H55:J55)</f>
        <v>#REF!</v>
      </c>
      <c r="M55" s="24" t="e">
        <f>MAX(D55:G55)</f>
        <v>#REF!</v>
      </c>
      <c r="N55" s="24" t="e">
        <f>LARGE(D55:G55,2)</f>
        <v>#REF!</v>
      </c>
      <c r="O55" s="24" t="e">
        <f>LARGE(D55:G55,3)</f>
        <v>#REF!</v>
      </c>
      <c r="P55" s="24" t="e">
        <f>LARGE(D55:G55,4)</f>
        <v>#REF!</v>
      </c>
    </row>
    <row r="304" spans="10:10">
      <c r="J304" s="10" t="s">
        <v>139</v>
      </c>
    </row>
  </sheetData>
  <mergeCells count="89">
    <mergeCell ref="F43:F44"/>
    <mergeCell ref="A51:A52"/>
    <mergeCell ref="B51:B52"/>
    <mergeCell ref="C43:C44"/>
    <mergeCell ref="D43:D44"/>
    <mergeCell ref="C51:C52"/>
    <mergeCell ref="D51:D52"/>
    <mergeCell ref="A43:A44"/>
    <mergeCell ref="B43:B44"/>
    <mergeCell ref="D34:D35"/>
    <mergeCell ref="G43:G44"/>
    <mergeCell ref="H43:H44"/>
    <mergeCell ref="G51:G52"/>
    <mergeCell ref="H51:H52"/>
    <mergeCell ref="E51:E52"/>
    <mergeCell ref="F51:F52"/>
    <mergeCell ref="E43:E44"/>
    <mergeCell ref="C34:C35"/>
    <mergeCell ref="G34:G35"/>
    <mergeCell ref="H34:H35"/>
    <mergeCell ref="E34:E35"/>
    <mergeCell ref="F34:F35"/>
    <mergeCell ref="A34:A35"/>
    <mergeCell ref="B34:B35"/>
    <mergeCell ref="G19:G20"/>
    <mergeCell ref="H19:H20"/>
    <mergeCell ref="E24:E25"/>
    <mergeCell ref="F24:F25"/>
    <mergeCell ref="G24:G25"/>
    <mergeCell ref="H24:H25"/>
    <mergeCell ref="E19:E20"/>
    <mergeCell ref="F19:F20"/>
    <mergeCell ref="A24:A25"/>
    <mergeCell ref="B24:B25"/>
    <mergeCell ref="C24:C25"/>
    <mergeCell ref="D24:D25"/>
    <mergeCell ref="A19:A20"/>
    <mergeCell ref="B19:B20"/>
    <mergeCell ref="C19:C20"/>
    <mergeCell ref="D19:D20"/>
    <mergeCell ref="F14:F15"/>
    <mergeCell ref="A9:A10"/>
    <mergeCell ref="B9:B10"/>
    <mergeCell ref="C9:C10"/>
    <mergeCell ref="D9:D10"/>
    <mergeCell ref="E9:E10"/>
    <mergeCell ref="F9:F10"/>
    <mergeCell ref="A14:A15"/>
    <mergeCell ref="B14:B15"/>
    <mergeCell ref="C14:C15"/>
    <mergeCell ref="D14:D15"/>
    <mergeCell ref="E3:E4"/>
    <mergeCell ref="C3:C4"/>
    <mergeCell ref="D3:D4"/>
    <mergeCell ref="E14:E15"/>
    <mergeCell ref="A1:H1"/>
    <mergeCell ref="I3:I4"/>
    <mergeCell ref="I9:I10"/>
    <mergeCell ref="K3:K4"/>
    <mergeCell ref="G3:G4"/>
    <mergeCell ref="H3:H4"/>
    <mergeCell ref="A3:A4"/>
    <mergeCell ref="B3:B4"/>
    <mergeCell ref="F3:F4"/>
    <mergeCell ref="J3:J4"/>
    <mergeCell ref="J9:J10"/>
    <mergeCell ref="K9:K10"/>
    <mergeCell ref="I14:I15"/>
    <mergeCell ref="J14:J15"/>
    <mergeCell ref="K14:K15"/>
    <mergeCell ref="G9:G10"/>
    <mergeCell ref="H9:H10"/>
    <mergeCell ref="G14:G15"/>
    <mergeCell ref="H14:H15"/>
    <mergeCell ref="I19:I20"/>
    <mergeCell ref="J19:J20"/>
    <mergeCell ref="K19:K20"/>
    <mergeCell ref="I24:I25"/>
    <mergeCell ref="J24:J25"/>
    <mergeCell ref="K24:K25"/>
    <mergeCell ref="I51:I52"/>
    <mergeCell ref="J51:J52"/>
    <mergeCell ref="K51:K52"/>
    <mergeCell ref="I34:I35"/>
    <mergeCell ref="J34:J35"/>
    <mergeCell ref="K34:K35"/>
    <mergeCell ref="I43:I44"/>
    <mergeCell ref="J43:J44"/>
    <mergeCell ref="K43:K44"/>
  </mergeCells>
  <phoneticPr fontId="0" type="noConversion"/>
  <printOptions horizontalCentered="1"/>
  <pageMargins left="0.43307086614173229" right="0.11811023622047245" top="0.94" bottom="0.74" header="0.35433070866141736" footer="0.47244094488188981"/>
  <pageSetup paperSize="9" orientation="landscape" horizontalDpi="4294967295" verticalDpi="300" r:id="rId1"/>
  <headerFooter alignWithMargins="0">
    <oddHeader>&amp;LGK "DIŠPET"&amp;C1. kolo 
7. Kupa u MŽSG "C" program
&amp;"Arial,Bold"EKIPNI POREDAK&amp;R&amp;8Šibenik,13.06.2010.
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8"/>
  <sheetViews>
    <sheetView view="pageBreakPreview" topLeftCell="A9" zoomScaleNormal="100" workbookViewId="0">
      <selection activeCell="A15" sqref="A15:IV16"/>
    </sheetView>
  </sheetViews>
  <sheetFormatPr defaultRowHeight="14.25" outlineLevelCol="1"/>
  <cols>
    <col min="2" max="2" width="22.140625" customWidth="1"/>
    <col min="3" max="3" width="11" style="7" hidden="1" customWidth="1" outlineLevel="1"/>
    <col min="4" max="4" width="9.140625" style="55" collapsed="1"/>
    <col min="5" max="9" width="9.140625" style="55"/>
    <col min="10" max="10" width="10.28515625" style="5" customWidth="1"/>
    <col min="11" max="13" width="10.28515625" style="5" hidden="1" customWidth="1"/>
    <col min="14" max="19" width="0" hidden="1" customWidth="1" outlineLevel="1"/>
    <col min="20" max="20" width="9.140625" collapsed="1"/>
  </cols>
  <sheetData>
    <row r="1" spans="1:18" hidden="1">
      <c r="J1" s="56"/>
      <c r="K1" s="56"/>
      <c r="L1" s="56"/>
      <c r="M1" s="56"/>
      <c r="O1" s="37" t="s">
        <v>5</v>
      </c>
      <c r="P1" s="37"/>
    </row>
    <row r="2" spans="1:18" ht="13.5" hidden="1" customHeight="1">
      <c r="J2" s="56"/>
      <c r="K2" s="56"/>
      <c r="L2" s="56"/>
      <c r="M2" s="56"/>
      <c r="O2" s="101"/>
      <c r="P2" s="101"/>
    </row>
    <row r="3" spans="1:18" hidden="1">
      <c r="B3" s="58" t="str">
        <f ca="1">'MSG Ekipe+poj'!B2</f>
        <v>B mlađi kadeti (1999. i mlađi )- EKIPA</v>
      </c>
      <c r="J3" s="56"/>
      <c r="K3" s="56"/>
      <c r="L3" s="56"/>
      <c r="M3" s="56"/>
      <c r="O3" s="101"/>
      <c r="P3" s="101"/>
    </row>
    <row r="4" spans="1:18" ht="15.75" hidden="1" customHeight="1">
      <c r="A4" s="314" t="s">
        <v>19</v>
      </c>
      <c r="B4" s="314" t="s">
        <v>17</v>
      </c>
      <c r="C4" s="316" t="s">
        <v>22</v>
      </c>
      <c r="D4" s="312"/>
      <c r="E4" s="312"/>
      <c r="F4" s="312"/>
      <c r="G4" s="312"/>
      <c r="H4" s="312"/>
      <c r="I4" s="312"/>
      <c r="J4" s="310" t="s">
        <v>50</v>
      </c>
      <c r="K4" s="268" t="s">
        <v>48</v>
      </c>
      <c r="L4" s="270" t="s">
        <v>52</v>
      </c>
      <c r="M4" s="272" t="s">
        <v>49</v>
      </c>
      <c r="O4" s="30" t="s">
        <v>11</v>
      </c>
      <c r="P4" s="31"/>
      <c r="Q4" s="31"/>
      <c r="R4" s="32"/>
    </row>
    <row r="5" spans="1:18" ht="15.75" hidden="1" customHeight="1">
      <c r="A5" s="315"/>
      <c r="B5" s="315"/>
      <c r="C5" s="317"/>
      <c r="D5" s="313"/>
      <c r="E5" s="313"/>
      <c r="F5" s="313"/>
      <c r="G5" s="313"/>
      <c r="H5" s="313"/>
      <c r="I5" s="313"/>
      <c r="J5" s="311"/>
      <c r="K5" s="269"/>
      <c r="L5" s="271"/>
      <c r="M5" s="273"/>
      <c r="O5" s="33" t="s">
        <v>12</v>
      </c>
      <c r="P5" s="34" t="s">
        <v>13</v>
      </c>
      <c r="Q5" s="34" t="s">
        <v>14</v>
      </c>
      <c r="R5" s="35" t="s">
        <v>15</v>
      </c>
    </row>
    <row r="6" spans="1:18" ht="19.5" hidden="1" customHeight="1">
      <c r="A6" s="162">
        <v>1</v>
      </c>
      <c r="B6" s="4">
        <f ca="1">+'MSG Ekipe+poj'!C11</f>
        <v>0</v>
      </c>
      <c r="C6" s="53">
        <f ca="1">+'MSG Ekipe+poj'!D11</f>
        <v>0</v>
      </c>
      <c r="D6" s="54">
        <f ca="1">+'MSG Ekipe+poj'!G11</f>
        <v>0</v>
      </c>
      <c r="E6" s="54">
        <f ca="1">+'MSG Ekipe+poj'!J11</f>
        <v>0</v>
      </c>
      <c r="F6" s="54">
        <f ca="1">+'MSG Ekipe+poj'!M11</f>
        <v>0</v>
      </c>
      <c r="G6" s="54">
        <f ca="1">+'MSG Ekipe+poj'!P11</f>
        <v>0</v>
      </c>
      <c r="H6" s="54">
        <f ca="1">+'MSG Ekipe+poj'!S11</f>
        <v>0</v>
      </c>
      <c r="I6" s="54">
        <f ca="1">+'MSG Ekipe+poj'!V11</f>
        <v>0</v>
      </c>
      <c r="J6" s="52">
        <f>SUM(D6:I6)</f>
        <v>0</v>
      </c>
      <c r="K6" s="172">
        <v>457.1</v>
      </c>
      <c r="L6" s="173">
        <v>454.15</v>
      </c>
      <c r="M6" s="174">
        <f>SUM(J6:L6)-MIN(J6:L6)</f>
        <v>911.25</v>
      </c>
      <c r="N6" s="18"/>
      <c r="O6" s="24">
        <f>MAX(D6:I6)</f>
        <v>0</v>
      </c>
      <c r="P6" s="24">
        <f>LARGE(D6:I6,2)</f>
        <v>0</v>
      </c>
      <c r="Q6" s="24">
        <f>LARGE(D6:I6,3)</f>
        <v>0</v>
      </c>
      <c r="R6" s="24">
        <f>LARGE(D6:I6,4)</f>
        <v>0</v>
      </c>
    </row>
    <row r="7" spans="1:18" ht="15.75" hidden="1">
      <c r="A7" s="162">
        <v>2</v>
      </c>
      <c r="B7" s="4">
        <f ca="1">+'MSG Ekipe+poj'!C12</f>
        <v>0</v>
      </c>
      <c r="C7" s="53">
        <f ca="1">+'MSG Ekipe+poj'!D12</f>
        <v>0</v>
      </c>
      <c r="D7" s="54">
        <f ca="1">+'MSG Ekipe+poj'!G12</f>
        <v>0</v>
      </c>
      <c r="E7" s="54">
        <f ca="1">+'MSG Ekipe+poj'!J12</f>
        <v>0</v>
      </c>
      <c r="F7" s="54">
        <f ca="1">+'MSG Ekipe+poj'!M12</f>
        <v>0</v>
      </c>
      <c r="G7" s="54">
        <f ca="1">+'MSG Ekipe+poj'!P12</f>
        <v>0</v>
      </c>
      <c r="H7" s="54">
        <f ca="1">+'MSG Ekipe+poj'!S12</f>
        <v>0</v>
      </c>
      <c r="I7" s="54">
        <f ca="1">+'MSG Ekipe+poj'!V12</f>
        <v>0</v>
      </c>
      <c r="J7" s="52">
        <f>SUM(D7:I7)</f>
        <v>0</v>
      </c>
      <c r="K7" s="172">
        <v>400.35</v>
      </c>
      <c r="L7" s="173">
        <v>0</v>
      </c>
      <c r="M7" s="174">
        <f>SUM(J7:L7)-MIN(J7:L7)</f>
        <v>400.35</v>
      </c>
      <c r="O7" s="101"/>
      <c r="P7" s="101"/>
    </row>
    <row r="8" spans="1:18" hidden="1">
      <c r="J8" s="56"/>
      <c r="K8" s="56"/>
      <c r="L8" s="56"/>
      <c r="M8" s="56"/>
      <c r="O8" s="101"/>
      <c r="P8" s="101"/>
    </row>
    <row r="10" spans="1:18">
      <c r="B10" s="58" t="str">
        <f ca="1">'MSG Ekipe+poj'!B20</f>
        <v>C kadeti- EKIPNO</v>
      </c>
      <c r="J10" s="56"/>
      <c r="K10" s="56"/>
      <c r="L10" s="56"/>
      <c r="M10" s="56"/>
    </row>
    <row r="11" spans="1:18" ht="15.75" customHeight="1">
      <c r="A11" s="314" t="s">
        <v>19</v>
      </c>
      <c r="B11" s="314" t="s">
        <v>17</v>
      </c>
      <c r="C11" s="316" t="s">
        <v>22</v>
      </c>
      <c r="D11" s="312"/>
      <c r="E11" s="312"/>
      <c r="F11" s="312"/>
      <c r="G11" s="312"/>
      <c r="H11" s="312"/>
      <c r="I11" s="312"/>
      <c r="J11" s="310" t="s">
        <v>167</v>
      </c>
      <c r="K11" s="268" t="s">
        <v>48</v>
      </c>
      <c r="L11" s="270" t="s">
        <v>52</v>
      </c>
      <c r="M11" s="272" t="s">
        <v>49</v>
      </c>
      <c r="O11" s="30" t="s">
        <v>11</v>
      </c>
      <c r="P11" s="31"/>
      <c r="Q11" s="31"/>
      <c r="R11" s="32"/>
    </row>
    <row r="12" spans="1:18" ht="15" customHeight="1">
      <c r="A12" s="315"/>
      <c r="B12" s="315"/>
      <c r="C12" s="317"/>
      <c r="D12" s="313"/>
      <c r="E12" s="313"/>
      <c r="F12" s="313"/>
      <c r="G12" s="313"/>
      <c r="H12" s="313"/>
      <c r="I12" s="313"/>
      <c r="J12" s="311"/>
      <c r="K12" s="269"/>
      <c r="L12" s="271"/>
      <c r="M12" s="273"/>
      <c r="O12" s="33" t="s">
        <v>12</v>
      </c>
      <c r="P12" s="34" t="s">
        <v>13</v>
      </c>
      <c r="Q12" s="34" t="s">
        <v>14</v>
      </c>
      <c r="R12" s="35" t="s">
        <v>15</v>
      </c>
    </row>
    <row r="13" spans="1:18" ht="15.75">
      <c r="A13" s="162">
        <v>1</v>
      </c>
      <c r="B13" s="4" t="str">
        <f ca="1">+'MSG Ekipe+poj'!C38</f>
        <v>GK Salto Solin</v>
      </c>
      <c r="C13" s="4">
        <f ca="1">+'MSG Ekipe+poj'!D38</f>
        <v>0</v>
      </c>
      <c r="D13" s="54">
        <f ca="1">+'MSG Ekipe+poj'!G38</f>
        <v>91.699999999999989</v>
      </c>
      <c r="E13" s="54">
        <f ca="1">+'MSG Ekipe+poj'!J38</f>
        <v>82.399999999999991</v>
      </c>
      <c r="F13" s="54">
        <f ca="1">+'MSG Ekipe+poj'!M38</f>
        <v>85.35</v>
      </c>
      <c r="G13" s="54">
        <f ca="1">+'MSG Ekipe+poj'!P38</f>
        <v>91.200000000000017</v>
      </c>
      <c r="H13" s="54">
        <f ca="1">+'MSG Ekipe+poj'!S38</f>
        <v>80.099999999999994</v>
      </c>
      <c r="I13" s="54">
        <f ca="1">+'MSG Ekipe+poj'!V38</f>
        <v>83</v>
      </c>
      <c r="J13" s="52">
        <f>SUM(D13:I13)</f>
        <v>513.75</v>
      </c>
      <c r="K13" s="172">
        <v>557.4</v>
      </c>
      <c r="L13" s="173">
        <v>570.5</v>
      </c>
      <c r="M13" s="174">
        <f>SUM(J13:L13)-MIN(J13:L13)</f>
        <v>1127.9000000000001</v>
      </c>
      <c r="N13" s="18"/>
      <c r="O13" s="24">
        <f>MAX(D13:I13)</f>
        <v>91.699999999999989</v>
      </c>
      <c r="P13" s="24">
        <f>LARGE(D13:I13,2)</f>
        <v>91.200000000000017</v>
      </c>
      <c r="Q13" s="24">
        <f>LARGE(D13:I13,3)</f>
        <v>85.35</v>
      </c>
      <c r="R13" s="24">
        <f>LARGE(D13:I13,4)</f>
        <v>83</v>
      </c>
    </row>
    <row r="14" spans="1:18" ht="15.75">
      <c r="A14" s="162">
        <v>2</v>
      </c>
      <c r="B14" s="4" t="str">
        <f ca="1">+'MSG Ekipe+poj'!C30</f>
        <v>GK Salto Zadar</v>
      </c>
      <c r="C14" s="4">
        <f ca="1">+'MSG Ekipe+poj'!D30</f>
        <v>0</v>
      </c>
      <c r="D14" s="54">
        <f ca="1">+'MSG Ekipe+poj'!G30</f>
        <v>88.4</v>
      </c>
      <c r="E14" s="54">
        <f ca="1">+'MSG Ekipe+poj'!J30</f>
        <v>75.3</v>
      </c>
      <c r="F14" s="54">
        <f ca="1">+'MSG Ekipe+poj'!M30</f>
        <v>84.350000000000023</v>
      </c>
      <c r="G14" s="54">
        <f ca="1">+'MSG Ekipe+poj'!P30</f>
        <v>87</v>
      </c>
      <c r="H14" s="54">
        <f ca="1">+'MSG Ekipe+poj'!S30</f>
        <v>84.3</v>
      </c>
      <c r="I14" s="54">
        <f ca="1">+'MSG Ekipe+poj'!V30</f>
        <v>65.5</v>
      </c>
      <c r="J14" s="52">
        <f>SUM(D14:I14)</f>
        <v>484.85</v>
      </c>
      <c r="K14" s="172">
        <v>0</v>
      </c>
      <c r="L14" s="173">
        <v>565.79999999999995</v>
      </c>
      <c r="M14" s="174">
        <f>SUM(J14:L14)-MIN(J14:L14)</f>
        <v>1050.6500000000001</v>
      </c>
      <c r="N14" s="18"/>
      <c r="O14" s="24">
        <f>MAX(D14:I14)</f>
        <v>88.4</v>
      </c>
      <c r="P14" s="24">
        <f>LARGE(D14:I14,2)</f>
        <v>87</v>
      </c>
      <c r="Q14" s="24">
        <f>LARGE(D14:I14,3)</f>
        <v>84.350000000000023</v>
      </c>
      <c r="R14" s="24">
        <f>LARGE(D14:I14,4)</f>
        <v>84.3</v>
      </c>
    </row>
    <row r="15" spans="1:18" ht="15.75" hidden="1">
      <c r="A15" s="162">
        <v>3</v>
      </c>
      <c r="B15" s="4">
        <f ca="1">+'MSG Ekipe+poj'!C46</f>
        <v>0</v>
      </c>
      <c r="C15" s="4">
        <f ca="1">+'MSG Ekipe+poj'!D46</f>
        <v>0</v>
      </c>
      <c r="D15" s="223">
        <f ca="1">+'MSG Ekipe+poj'!G46</f>
        <v>0</v>
      </c>
      <c r="E15" s="223">
        <f ca="1">+'MSG Ekipe+poj'!J46</f>
        <v>0</v>
      </c>
      <c r="F15" s="223">
        <f ca="1">+'MSG Ekipe+poj'!G46</f>
        <v>0</v>
      </c>
      <c r="G15" s="223">
        <f ca="1">+'MSG Ekipe+poj'!P46</f>
        <v>0</v>
      </c>
      <c r="H15" s="223">
        <f ca="1">+'MSG Ekipe+poj'!S46</f>
        <v>0</v>
      </c>
      <c r="I15" s="223">
        <f ca="1">+'MSG Ekipe+poj'!V46</f>
        <v>0</v>
      </c>
      <c r="J15" s="52">
        <f>SUM(D15:I15)</f>
        <v>0</v>
      </c>
      <c r="K15" s="172">
        <v>576.5</v>
      </c>
      <c r="L15" s="173">
        <v>572.9</v>
      </c>
      <c r="M15" s="174">
        <f>SUM(J15:L15)-MIN(J15:L15)</f>
        <v>1149.4000000000001</v>
      </c>
      <c r="N15" s="18"/>
      <c r="O15" s="24">
        <f>MAX(D15:I15)</f>
        <v>0</v>
      </c>
      <c r="P15" s="24">
        <f>LARGE(D15:I15,2)</f>
        <v>0</v>
      </c>
      <c r="Q15" s="24">
        <f>LARGE(D15:I15,3)</f>
        <v>0</v>
      </c>
      <c r="R15" s="24">
        <f>LARGE(D15:I15,4)</f>
        <v>0</v>
      </c>
    </row>
    <row r="16" spans="1:18" ht="15.75" hidden="1">
      <c r="A16" s="162">
        <v>4</v>
      </c>
      <c r="B16" s="4" t="str">
        <f ca="1">+'MSG Ekipe+poj'!D75</f>
        <v>2003.</v>
      </c>
      <c r="C16" s="4" t="e">
        <f ca="1">+'MSG Ekipe+poj'!#REF!</f>
        <v>#REF!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2">
        <f>SUM(D16:I16)</f>
        <v>0</v>
      </c>
      <c r="K16" s="172">
        <v>572.6</v>
      </c>
      <c r="L16" s="173">
        <v>0</v>
      </c>
      <c r="M16" s="174">
        <f>SUM(J16:L16)-MIN(J16:L16)</f>
        <v>572.6</v>
      </c>
    </row>
    <row r="18" spans="1:18">
      <c r="B18" s="58" t="str">
        <f ca="1">'MSG Ekipe+poj'!B47</f>
        <v>C mlađi kadeti - EKIPNO</v>
      </c>
    </row>
    <row r="19" spans="1:18" ht="12.75">
      <c r="A19" s="314" t="s">
        <v>19</v>
      </c>
      <c r="B19" s="314" t="s">
        <v>17</v>
      </c>
      <c r="C19" s="316" t="s">
        <v>22</v>
      </c>
      <c r="D19" s="312"/>
      <c r="E19" s="312"/>
      <c r="F19" s="312"/>
      <c r="G19" s="312"/>
      <c r="H19" s="312"/>
      <c r="I19" s="312"/>
      <c r="J19" s="310" t="s">
        <v>167</v>
      </c>
    </row>
    <row r="20" spans="1:18" ht="12.75">
      <c r="A20" s="315"/>
      <c r="B20" s="315"/>
      <c r="C20" s="317"/>
      <c r="D20" s="313"/>
      <c r="E20" s="313"/>
      <c r="F20" s="313"/>
      <c r="G20" s="313"/>
      <c r="H20" s="313"/>
      <c r="I20" s="313"/>
      <c r="J20" s="311"/>
    </row>
    <row r="21" spans="1:18" ht="15.75">
      <c r="A21" s="162">
        <v>1</v>
      </c>
      <c r="B21" s="4" t="str">
        <f ca="1">+'MSG Ekipe+poj'!C57</f>
        <v>GK Marjan</v>
      </c>
      <c r="D21" s="54">
        <f ca="1">+'MSG Ekipe+poj'!G57</f>
        <v>95</v>
      </c>
      <c r="E21" s="54">
        <f ca="1">+'MSG Ekipe+poj'!J57</f>
        <v>82.9</v>
      </c>
      <c r="F21" s="54">
        <f ca="1">+'MSG Ekipe+poj'!M57</f>
        <v>89.6</v>
      </c>
      <c r="G21" s="54">
        <f ca="1">+'MSG Ekipe+poj'!P57</f>
        <v>96.1</v>
      </c>
      <c r="H21" s="54">
        <f ca="1">+'MSG Ekipe+poj'!S57</f>
        <v>89.799999999999983</v>
      </c>
      <c r="I21" s="54">
        <f ca="1">+'MSG Ekipe+poj'!V57</f>
        <v>85.1</v>
      </c>
      <c r="J21" s="52">
        <f>SUM(D21:I21)</f>
        <v>538.5</v>
      </c>
    </row>
    <row r="25" spans="1:18" ht="15" thickBot="1">
      <c r="B25" s="58" t="str">
        <f ca="1">'MSG Ekipe+poj'!B59</f>
        <v>C seniori ( 1995. i stariji ) - EKIPA</v>
      </c>
      <c r="J25" s="56"/>
      <c r="K25" s="56"/>
      <c r="L25" s="56"/>
      <c r="M25" s="56"/>
    </row>
    <row r="26" spans="1:18" ht="15.75" customHeight="1">
      <c r="A26" s="314" t="s">
        <v>19</v>
      </c>
      <c r="B26" s="314" t="s">
        <v>17</v>
      </c>
      <c r="C26" s="316" t="s">
        <v>22</v>
      </c>
      <c r="D26" s="312"/>
      <c r="E26" s="312"/>
      <c r="F26" s="312"/>
      <c r="G26" s="312"/>
      <c r="H26" s="312"/>
      <c r="I26" s="312"/>
      <c r="J26" s="310" t="s">
        <v>50</v>
      </c>
      <c r="K26" s="292" t="s">
        <v>48</v>
      </c>
      <c r="L26" s="286" t="s">
        <v>52</v>
      </c>
      <c r="M26" s="288" t="s">
        <v>49</v>
      </c>
      <c r="O26" s="30" t="s">
        <v>11</v>
      </c>
      <c r="P26" s="31"/>
      <c r="Q26" s="31"/>
      <c r="R26" s="32"/>
    </row>
    <row r="27" spans="1:18" ht="15" customHeight="1" thickBot="1">
      <c r="A27" s="315"/>
      <c r="B27" s="315"/>
      <c r="C27" s="317"/>
      <c r="D27" s="313"/>
      <c r="E27" s="313"/>
      <c r="F27" s="313"/>
      <c r="G27" s="313"/>
      <c r="H27" s="313"/>
      <c r="I27" s="313"/>
      <c r="J27" s="311"/>
      <c r="K27" s="293"/>
      <c r="L27" s="287"/>
      <c r="M27" s="289"/>
      <c r="O27" s="33" t="s">
        <v>12</v>
      </c>
      <c r="P27" s="34" t="s">
        <v>13</v>
      </c>
      <c r="Q27" s="34" t="s">
        <v>14</v>
      </c>
      <c r="R27" s="35" t="s">
        <v>15</v>
      </c>
    </row>
    <row r="28" spans="1:18" ht="15.75">
      <c r="A28" s="162">
        <v>1</v>
      </c>
      <c r="B28" s="4">
        <f ca="1">+'MSG Ekipe+poj'!C65</f>
        <v>0</v>
      </c>
      <c r="C28" s="4">
        <f ca="1">+'MSG Ekipe+poj'!D65</f>
        <v>0</v>
      </c>
      <c r="D28" s="54">
        <f ca="1">+'MSG Ekipe+poj'!G65</f>
        <v>0</v>
      </c>
      <c r="E28" s="54">
        <f ca="1">+'MSG Ekipe+poj'!J65</f>
        <v>0</v>
      </c>
      <c r="F28" s="54">
        <f ca="1">+'MSG Ekipe+poj'!M65</f>
        <v>0</v>
      </c>
      <c r="G28" s="54">
        <f ca="1">+'MSG Ekipe+poj'!P65</f>
        <v>0</v>
      </c>
      <c r="H28" s="54">
        <f ca="1">+'MSG Ekipe+poj'!S65</f>
        <v>0</v>
      </c>
      <c r="I28" s="54">
        <f ca="1">+'MSG Ekipe+poj'!V65</f>
        <v>0</v>
      </c>
      <c r="J28" s="52">
        <f>SUM(D28:I28)</f>
        <v>0</v>
      </c>
      <c r="K28" s="172">
        <v>343.8</v>
      </c>
      <c r="L28" s="173"/>
      <c r="M28" s="174">
        <f>SUM(J28:L28)-MIN(J28:L28)</f>
        <v>343.8</v>
      </c>
      <c r="N28" s="18"/>
      <c r="O28" s="24">
        <f>MAX(D28:I28)</f>
        <v>0</v>
      </c>
      <c r="P28" s="24">
        <f>LARGE(D28:I28,2)</f>
        <v>0</v>
      </c>
      <c r="Q28" s="24">
        <f>LARGE(D28:I28,3)</f>
        <v>0</v>
      </c>
      <c r="R28" s="24">
        <f>LARGE(D28:I28,4)</f>
        <v>0</v>
      </c>
    </row>
  </sheetData>
  <mergeCells count="49">
    <mergeCell ref="A11:A12"/>
    <mergeCell ref="B11:B12"/>
    <mergeCell ref="C11:C12"/>
    <mergeCell ref="D11:D12"/>
    <mergeCell ref="F26:F27"/>
    <mergeCell ref="A26:A27"/>
    <mergeCell ref="B26:B27"/>
    <mergeCell ref="C26:C27"/>
    <mergeCell ref="D26:D27"/>
    <mergeCell ref="E26:E27"/>
    <mergeCell ref="G26:G27"/>
    <mergeCell ref="J26:J27"/>
    <mergeCell ref="I11:I12"/>
    <mergeCell ref="J11:J12"/>
    <mergeCell ref="H26:H27"/>
    <mergeCell ref="H11:H12"/>
    <mergeCell ref="H4:H5"/>
    <mergeCell ref="I4:I5"/>
    <mergeCell ref="I26:I27"/>
    <mergeCell ref="I19:I20"/>
    <mergeCell ref="A4:A5"/>
    <mergeCell ref="B4:B5"/>
    <mergeCell ref="C4:C5"/>
    <mergeCell ref="D4:D5"/>
    <mergeCell ref="G11:G12"/>
    <mergeCell ref="E4:E5"/>
    <mergeCell ref="F4:F5"/>
    <mergeCell ref="G4:G5"/>
    <mergeCell ref="F11:F12"/>
    <mergeCell ref="E11:E12"/>
    <mergeCell ref="K4:K5"/>
    <mergeCell ref="J4:J5"/>
    <mergeCell ref="M4:M5"/>
    <mergeCell ref="K26:K27"/>
    <mergeCell ref="L26:L27"/>
    <mergeCell ref="M26:M27"/>
    <mergeCell ref="K11:K12"/>
    <mergeCell ref="L11:L12"/>
    <mergeCell ref="M11:M12"/>
    <mergeCell ref="L4:L5"/>
    <mergeCell ref="J19:J20"/>
    <mergeCell ref="E19:E20"/>
    <mergeCell ref="F19:F20"/>
    <mergeCell ref="G19:G20"/>
    <mergeCell ref="H19:H20"/>
    <mergeCell ref="A19:A20"/>
    <mergeCell ref="B19:B20"/>
    <mergeCell ref="C19:C20"/>
    <mergeCell ref="D19:D20"/>
  </mergeCells>
  <phoneticPr fontId="0" type="noConversion"/>
  <printOptions horizontalCentered="1"/>
  <pageMargins left="0.23622047244094491" right="0.11811023622047245" top="0.78740157480314965" bottom="0.35433070866141736" header="0.23622047244094491" footer="0.27559055118110237"/>
  <pageSetup paperSize="9" scale="90" orientation="landscape" horizontalDpi="4294967295" verticalDpi="300" r:id="rId1"/>
  <headerFooter alignWithMargins="0">
    <oddHeader>&amp;LGK "DIŠPET"&amp;C1. kolo 
10. Kupa u MSG "B" program
7. Kupa u MŽSG "C" program
&amp;"Arial,Bold"EKIPNI POREDAK&amp;R&amp;8Šibenik,13.06.2010.
&amp;P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05"/>
  <sheetViews>
    <sheetView view="pageBreakPreview" topLeftCell="A23" zoomScaleNormal="80" workbookViewId="0">
      <selection activeCell="E75" sqref="E75"/>
    </sheetView>
  </sheetViews>
  <sheetFormatPr defaultRowHeight="12.75" outlineLevelCol="1"/>
  <cols>
    <col min="2" max="2" width="23.85546875" customWidth="1"/>
    <col min="3" max="3" width="11.85546875" style="16" hidden="1" customWidth="1" outlineLevel="1"/>
    <col min="4" max="4" width="10.140625" style="11" customWidth="1" collapsed="1"/>
    <col min="5" max="5" width="10.140625" style="11" customWidth="1"/>
    <col min="6" max="7" width="10" style="11" customWidth="1"/>
    <col min="8" max="11" width="9.42578125" style="10" customWidth="1"/>
    <col min="13" max="16" width="9.140625" hidden="1" customWidth="1" outlineLevel="1"/>
    <col min="17" max="17" width="9.140625" collapsed="1"/>
  </cols>
  <sheetData>
    <row r="1" spans="1:16" ht="6" customHeight="1">
      <c r="A1" s="301"/>
      <c r="B1" s="301"/>
      <c r="C1" s="301"/>
      <c r="D1" s="301"/>
      <c r="E1" s="301"/>
      <c r="F1" s="301"/>
      <c r="G1" s="301"/>
      <c r="H1" s="301"/>
      <c r="I1" s="98"/>
      <c r="J1" s="98"/>
      <c r="K1" s="98"/>
      <c r="L1" s="15"/>
      <c r="M1" s="20" t="s">
        <v>16</v>
      </c>
      <c r="N1" s="36"/>
      <c r="O1" s="36"/>
      <c r="P1" s="36"/>
    </row>
    <row r="2" spans="1:16">
      <c r="B2" s="58" t="str">
        <f ca="1">+'ŽSG Ekipe+POJ'!B12</f>
        <v>B mlađe kadetkinje (1999. i mlađe )   -  EKIPA</v>
      </c>
      <c r="M2" s="17"/>
    </row>
    <row r="3" spans="1:16" ht="10.5" customHeight="1">
      <c r="A3" s="304" t="s">
        <v>19</v>
      </c>
      <c r="B3" s="304" t="s">
        <v>17</v>
      </c>
      <c r="C3" s="307" t="s">
        <v>22</v>
      </c>
      <c r="D3" s="309"/>
      <c r="E3" s="309"/>
      <c r="F3" s="306"/>
      <c r="G3" s="297"/>
      <c r="H3" s="302" t="s">
        <v>50</v>
      </c>
      <c r="I3" s="294" t="s">
        <v>48</v>
      </c>
      <c r="J3" s="295" t="s">
        <v>52</v>
      </c>
      <c r="K3" s="296" t="s">
        <v>49</v>
      </c>
      <c r="M3" s="25" t="s">
        <v>11</v>
      </c>
      <c r="N3" s="26"/>
      <c r="O3" s="26"/>
      <c r="P3" s="27"/>
    </row>
    <row r="4" spans="1:16" ht="15" customHeight="1">
      <c r="A4" s="305"/>
      <c r="B4" s="305"/>
      <c r="C4" s="308"/>
      <c r="D4" s="309"/>
      <c r="E4" s="309"/>
      <c r="F4" s="306"/>
      <c r="G4" s="298"/>
      <c r="H4" s="303"/>
      <c r="I4" s="294"/>
      <c r="J4" s="295"/>
      <c r="K4" s="296"/>
      <c r="M4" s="28" t="s">
        <v>12</v>
      </c>
      <c r="N4" s="29" t="s">
        <v>13</v>
      </c>
      <c r="O4" s="29" t="s">
        <v>14</v>
      </c>
      <c r="P4" s="23" t="s">
        <v>15</v>
      </c>
    </row>
    <row r="5" spans="1:16" ht="15.75">
      <c r="A5" s="182">
        <v>1</v>
      </c>
      <c r="B5" s="4">
        <f ca="1">+'ŽSG Ekipe+POJ'!C20</f>
        <v>0</v>
      </c>
      <c r="C5" s="53">
        <f ca="1">+'ŽSG Ekipe+POJ'!D20</f>
        <v>0</v>
      </c>
      <c r="D5" s="54">
        <f ca="1">+'ŽSG Ekipe+POJ'!H20</f>
        <v>0</v>
      </c>
      <c r="E5" s="54">
        <f ca="1">+'ŽSG Ekipe+POJ'!L20</f>
        <v>0</v>
      </c>
      <c r="F5" s="54">
        <f ca="1">+'ŽSG Ekipe+POJ'!P20</f>
        <v>0</v>
      </c>
      <c r="G5" s="54">
        <f ca="1">+'ŽSG Ekipe+POJ'!T20</f>
        <v>0</v>
      </c>
      <c r="H5" s="181">
        <f>SUM(D5:G5)</f>
        <v>0</v>
      </c>
      <c r="I5" s="172">
        <v>143.6</v>
      </c>
      <c r="J5" s="173">
        <v>146.05000000000001</v>
      </c>
      <c r="K5" s="174">
        <f>SUM(H5:J5)-MIN(H5:J5)</f>
        <v>289.64999999999998</v>
      </c>
      <c r="L5" s="18"/>
      <c r="M5" s="24">
        <f>MAX(D5:G5)</f>
        <v>0</v>
      </c>
      <c r="N5" s="24">
        <f>LARGE(D5:G5,2)</f>
        <v>0</v>
      </c>
      <c r="O5" s="24">
        <f>LARGE(D5:G5,3)</f>
        <v>0</v>
      </c>
      <c r="P5" s="24">
        <f>LARGE(D5:G5,4)</f>
        <v>0</v>
      </c>
    </row>
    <row r="6" spans="1:16" ht="15.75">
      <c r="A6" s="182">
        <v>2</v>
      </c>
      <c r="B6" s="4">
        <f ca="1">+'ŽSG Ekipe+POJ'!C26</f>
        <v>0</v>
      </c>
      <c r="C6" s="53">
        <f ca="1">+'ŽSG Ekipe+POJ'!D27</f>
        <v>0</v>
      </c>
      <c r="D6" s="54">
        <f ca="1">+'ŽSG Ekipe+POJ'!H26</f>
        <v>0</v>
      </c>
      <c r="E6" s="54">
        <f ca="1">+'ŽSG Ekipe+POJ'!L26</f>
        <v>0</v>
      </c>
      <c r="F6" s="54">
        <f ca="1">+'ŽSG Ekipe+POJ'!P26</f>
        <v>0</v>
      </c>
      <c r="G6" s="54">
        <f ca="1">+'ŽSG Ekipe+POJ'!T26</f>
        <v>0</v>
      </c>
      <c r="H6" s="181">
        <f>SUM(D6:G6)</f>
        <v>0</v>
      </c>
      <c r="I6" s="172">
        <v>0</v>
      </c>
      <c r="J6" s="173">
        <v>118.9</v>
      </c>
      <c r="K6" s="174">
        <f>SUM(H6:J6)-MIN(H6:J6)</f>
        <v>118.9</v>
      </c>
      <c r="L6" s="18"/>
      <c r="M6" s="59"/>
      <c r="N6" s="59"/>
      <c r="O6" s="59"/>
      <c r="P6" s="59"/>
    </row>
    <row r="7" spans="1:16" ht="8.25" customHeight="1"/>
    <row r="8" spans="1:16" hidden="1">
      <c r="B8" s="58" t="str">
        <f ca="1">+'ŽSG Ekipe+POJ'!B28</f>
        <v>B kadetkinje (1997. - 1998. )   -  EKIPA</v>
      </c>
      <c r="M8" s="17"/>
    </row>
    <row r="9" spans="1:16" ht="12.75" hidden="1" customHeight="1">
      <c r="A9" s="304" t="s">
        <v>19</v>
      </c>
      <c r="B9" s="304" t="s">
        <v>17</v>
      </c>
      <c r="C9" s="307" t="s">
        <v>22</v>
      </c>
      <c r="D9" s="309"/>
      <c r="E9" s="309"/>
      <c r="F9" s="306"/>
      <c r="G9" s="297"/>
      <c r="H9" s="299" t="s">
        <v>50</v>
      </c>
      <c r="I9" s="292" t="s">
        <v>48</v>
      </c>
      <c r="J9" s="286" t="s">
        <v>52</v>
      </c>
      <c r="K9" s="288" t="s">
        <v>49</v>
      </c>
      <c r="M9" s="25" t="s">
        <v>11</v>
      </c>
      <c r="N9" s="26"/>
      <c r="O9" s="26"/>
      <c r="P9" s="27"/>
    </row>
    <row r="10" spans="1:16" ht="15.75" hidden="1" customHeight="1" thickBot="1">
      <c r="A10" s="305"/>
      <c r="B10" s="305"/>
      <c r="C10" s="308"/>
      <c r="D10" s="309"/>
      <c r="E10" s="309"/>
      <c r="F10" s="306"/>
      <c r="G10" s="298"/>
      <c r="H10" s="300"/>
      <c r="I10" s="293"/>
      <c r="J10" s="287"/>
      <c r="K10" s="289"/>
      <c r="M10" s="28" t="s">
        <v>12</v>
      </c>
      <c r="N10" s="29" t="s">
        <v>13</v>
      </c>
      <c r="O10" s="29" t="s">
        <v>14</v>
      </c>
      <c r="P10" s="23" t="s">
        <v>15</v>
      </c>
    </row>
    <row r="11" spans="1:16" ht="15.75" hidden="1">
      <c r="A11" s="182">
        <v>1</v>
      </c>
      <c r="B11" s="4">
        <f ca="1">+'ŽSG Ekipe+POJ'!C35</f>
        <v>0</v>
      </c>
      <c r="C11" s="53" t="str">
        <f ca="1">+'ŽSG Ekipe+POJ'!D35</f>
        <v>B kadetkinje</v>
      </c>
      <c r="D11" s="54">
        <f ca="1">+'ŽSG Ekipe+POJ'!H35</f>
        <v>0</v>
      </c>
      <c r="E11" s="54">
        <f ca="1">+'ŽSG Ekipe+POJ'!L35</f>
        <v>0</v>
      </c>
      <c r="F11" s="54">
        <f ca="1">+'ŽSG Ekipe+POJ'!P35</f>
        <v>0</v>
      </c>
      <c r="G11" s="54">
        <f ca="1">+'ŽSG Ekipe+POJ'!T35</f>
        <v>0</v>
      </c>
      <c r="H11" s="181">
        <f>SUM(D11:G11)</f>
        <v>0</v>
      </c>
      <c r="I11" s="172"/>
      <c r="J11" s="173"/>
      <c r="K11" s="174">
        <f>SUM(H11:J11)-MIN(H11:J11)</f>
        <v>0</v>
      </c>
      <c r="L11" s="18"/>
      <c r="M11" s="24">
        <f>MAX(D11:G11)</f>
        <v>0</v>
      </c>
      <c r="N11" s="24">
        <f>LARGE(D11:G11,2)</f>
        <v>0</v>
      </c>
      <c r="O11" s="24">
        <f>LARGE(D11:G11,3)</f>
        <v>0</v>
      </c>
      <c r="P11" s="24">
        <f>LARGE(D11:G11,4)</f>
        <v>0</v>
      </c>
    </row>
    <row r="12" spans="1:16" hidden="1"/>
    <row r="13" spans="1:16">
      <c r="B13" s="58" t="str">
        <f ca="1">+'ŽSG Ekipe+POJ'!B28</f>
        <v>B kadetkinje (1997. - 1998. )   -  EKIPA</v>
      </c>
      <c r="M13" s="17"/>
    </row>
    <row r="14" spans="1:16" ht="12.75" customHeight="1">
      <c r="A14" s="304" t="s">
        <v>19</v>
      </c>
      <c r="B14" s="304" t="s">
        <v>17</v>
      </c>
      <c r="C14" s="307" t="s">
        <v>22</v>
      </c>
      <c r="D14" s="309"/>
      <c r="E14" s="309"/>
      <c r="F14" s="306"/>
      <c r="G14" s="297"/>
      <c r="H14" s="302" t="s">
        <v>50</v>
      </c>
      <c r="I14" s="294" t="s">
        <v>48</v>
      </c>
      <c r="J14" s="295" t="s">
        <v>52</v>
      </c>
      <c r="K14" s="296" t="s">
        <v>49</v>
      </c>
      <c r="M14" s="25" t="s">
        <v>11</v>
      </c>
      <c r="N14" s="26"/>
      <c r="O14" s="26"/>
      <c r="P14" s="27"/>
    </row>
    <row r="15" spans="1:16" ht="13.5" customHeight="1">
      <c r="A15" s="305"/>
      <c r="B15" s="305"/>
      <c r="C15" s="308"/>
      <c r="D15" s="309"/>
      <c r="E15" s="309"/>
      <c r="F15" s="306"/>
      <c r="G15" s="298"/>
      <c r="H15" s="303"/>
      <c r="I15" s="294"/>
      <c r="J15" s="295"/>
      <c r="K15" s="296"/>
      <c r="M15" s="28" t="s">
        <v>12</v>
      </c>
      <c r="N15" s="29" t="s">
        <v>13</v>
      </c>
      <c r="O15" s="29" t="s">
        <v>14</v>
      </c>
      <c r="P15" s="23" t="s">
        <v>15</v>
      </c>
    </row>
    <row r="16" spans="1:16" ht="15.75">
      <c r="A16" s="182">
        <v>1</v>
      </c>
      <c r="B16" s="4">
        <f ca="1">'ŽSG Ekipe+POJ'!C35</f>
        <v>0</v>
      </c>
      <c r="C16" s="53" t="e">
        <f ca="1">+'ŽSG Ekipe+POJ'!#REF!</f>
        <v>#REF!</v>
      </c>
      <c r="D16" s="54">
        <f ca="1">+'ŽSG Ekipe+POJ'!H35</f>
        <v>0</v>
      </c>
      <c r="E16" s="54">
        <f ca="1">+'ŽSG Ekipe+POJ'!L35</f>
        <v>0</v>
      </c>
      <c r="F16" s="54">
        <f ca="1">+'ŽSG Ekipe+POJ'!P35</f>
        <v>0</v>
      </c>
      <c r="G16" s="54">
        <f ca="1">+'ŽSG Ekipe+POJ'!T35</f>
        <v>0</v>
      </c>
      <c r="H16" s="181">
        <f>SUM(D16:G16)</f>
        <v>0</v>
      </c>
      <c r="I16" s="172">
        <v>0</v>
      </c>
      <c r="J16" s="173">
        <v>116.9</v>
      </c>
      <c r="K16" s="174">
        <f>SUM(H16:J16)-MIN(H16:J16)</f>
        <v>116.9</v>
      </c>
      <c r="L16" s="18"/>
      <c r="M16" s="24">
        <f>MAX(D16:G16)</f>
        <v>0</v>
      </c>
      <c r="N16" s="24">
        <f>LARGE(D16:G16,2)</f>
        <v>0</v>
      </c>
      <c r="O16" s="24">
        <f>LARGE(D16:G16,3)</f>
        <v>0</v>
      </c>
      <c r="P16" s="24">
        <f>LARGE(D16:G16,4)</f>
        <v>0</v>
      </c>
    </row>
    <row r="17" spans="1:16" ht="7.5" customHeight="1"/>
    <row r="18" spans="1:16" hidden="1">
      <c r="B18" s="58" t="str">
        <f ca="1">+'ŽSG Ekipe+POJ'!B37</f>
        <v>B seniorke (1993. i starije )</v>
      </c>
      <c r="M18" s="17"/>
    </row>
    <row r="19" spans="1:16" ht="12.75" hidden="1" customHeight="1">
      <c r="A19" s="304" t="s">
        <v>19</v>
      </c>
      <c r="B19" s="304" t="s">
        <v>17</v>
      </c>
      <c r="C19" s="307" t="s">
        <v>22</v>
      </c>
      <c r="D19" s="309"/>
      <c r="E19" s="309"/>
      <c r="F19" s="306"/>
      <c r="G19" s="297"/>
      <c r="H19" s="299" t="s">
        <v>50</v>
      </c>
      <c r="I19" s="292" t="s">
        <v>48</v>
      </c>
      <c r="J19" s="286" t="s">
        <v>52</v>
      </c>
      <c r="K19" s="288" t="s">
        <v>49</v>
      </c>
      <c r="M19" s="25" t="s">
        <v>11</v>
      </c>
      <c r="N19" s="26"/>
      <c r="O19" s="26"/>
      <c r="P19" s="27"/>
    </row>
    <row r="20" spans="1:16" ht="15.75" hidden="1" customHeight="1" thickBot="1">
      <c r="A20" s="305"/>
      <c r="B20" s="305"/>
      <c r="C20" s="308"/>
      <c r="D20" s="309"/>
      <c r="E20" s="309"/>
      <c r="F20" s="306"/>
      <c r="G20" s="298"/>
      <c r="H20" s="300"/>
      <c r="I20" s="293"/>
      <c r="J20" s="287"/>
      <c r="K20" s="289"/>
      <c r="M20" s="28" t="s">
        <v>12</v>
      </c>
      <c r="N20" s="29" t="s">
        <v>13</v>
      </c>
      <c r="O20" s="29" t="s">
        <v>14</v>
      </c>
      <c r="P20" s="23" t="s">
        <v>15</v>
      </c>
    </row>
    <row r="21" spans="1:16" ht="15.75" hidden="1">
      <c r="A21" s="182">
        <v>1</v>
      </c>
      <c r="B21" s="4" t="e">
        <f ca="1">+'ŽSG Ekipe+POJ'!#REF!</f>
        <v>#REF!</v>
      </c>
      <c r="C21" s="53" t="e">
        <f ca="1">+'ŽSG Ekipe+POJ'!#REF!</f>
        <v>#REF!</v>
      </c>
      <c r="D21" s="54" t="e">
        <f ca="1">+'ŽSG Ekipe+POJ'!#REF!</f>
        <v>#REF!</v>
      </c>
      <c r="E21" s="54" t="e">
        <f ca="1">+'ŽSG Ekipe+POJ'!#REF!</f>
        <v>#REF!</v>
      </c>
      <c r="F21" s="54" t="e">
        <f ca="1">+'ŽSG Ekipe+POJ'!#REF!</f>
        <v>#REF!</v>
      </c>
      <c r="G21" s="54" t="e">
        <f ca="1">+'ŽSG Ekipe+POJ'!#REF!</f>
        <v>#REF!</v>
      </c>
      <c r="H21" s="181" t="e">
        <f>SUM(D21:G21)</f>
        <v>#REF!</v>
      </c>
      <c r="I21" s="172"/>
      <c r="J21" s="173"/>
      <c r="K21" s="174" t="e">
        <f>SUM(H21:J21)-MIN(H21:J21)</f>
        <v>#REF!</v>
      </c>
      <c r="L21" s="18"/>
      <c r="M21" s="24" t="e">
        <f>MAX(D21:G21)</f>
        <v>#REF!</v>
      </c>
      <c r="N21" s="24" t="e">
        <f>LARGE(D21:G21,2)</f>
        <v>#REF!</v>
      </c>
      <c r="O21" s="24" t="e">
        <f>LARGE(D21:G21,3)</f>
        <v>#REF!</v>
      </c>
      <c r="P21" s="24" t="e">
        <f>LARGE(D21:G21,4)</f>
        <v>#REF!</v>
      </c>
    </row>
    <row r="22" spans="1:16" hidden="1"/>
    <row r="23" spans="1:16">
      <c r="B23" s="58" t="str">
        <f ca="1">+'ŽSG Ekipe+POJ'!B44</f>
        <v>C ml. kadetkinje  -  EKIPNO</v>
      </c>
      <c r="M23" s="17"/>
    </row>
    <row r="24" spans="1:16" ht="12.75" customHeight="1">
      <c r="A24" s="304" t="s">
        <v>19</v>
      </c>
      <c r="B24" s="304" t="s">
        <v>17</v>
      </c>
      <c r="C24" s="307" t="s">
        <v>22</v>
      </c>
      <c r="D24" s="309"/>
      <c r="E24" s="309"/>
      <c r="F24" s="306"/>
      <c r="G24" s="297"/>
      <c r="H24" s="302" t="s">
        <v>50</v>
      </c>
      <c r="I24" s="294" t="s">
        <v>48</v>
      </c>
      <c r="J24" s="295" t="s">
        <v>52</v>
      </c>
      <c r="K24" s="296" t="s">
        <v>49</v>
      </c>
      <c r="M24" s="25" t="s">
        <v>11</v>
      </c>
      <c r="N24" s="26"/>
      <c r="O24" s="26"/>
      <c r="P24" s="27"/>
    </row>
    <row r="25" spans="1:16" ht="13.5" customHeight="1">
      <c r="A25" s="305"/>
      <c r="B25" s="305"/>
      <c r="C25" s="308"/>
      <c r="D25" s="309"/>
      <c r="E25" s="309"/>
      <c r="F25" s="306"/>
      <c r="G25" s="298"/>
      <c r="H25" s="303"/>
      <c r="I25" s="294"/>
      <c r="J25" s="295"/>
      <c r="K25" s="296"/>
      <c r="M25" s="28" t="s">
        <v>12</v>
      </c>
      <c r="N25" s="29" t="s">
        <v>13</v>
      </c>
      <c r="O25" s="29" t="s">
        <v>14</v>
      </c>
      <c r="P25" s="23" t="s">
        <v>15</v>
      </c>
    </row>
    <row r="26" spans="1:16" ht="15.75">
      <c r="A26" s="182">
        <v>1</v>
      </c>
      <c r="B26" s="4" t="str">
        <f ca="1">+'ŽSG Ekipe+POJ'!C53</f>
        <v>GK Marjan</v>
      </c>
      <c r="C26" s="53">
        <f ca="1">+'ŽSG Ekipe+POJ'!D53</f>
        <v>0</v>
      </c>
      <c r="D26" s="54">
        <f ca="1">+'ŽSG Ekipe+POJ'!H53</f>
        <v>60.6</v>
      </c>
      <c r="E26" s="54">
        <f ca="1">+'ŽSG Ekipe+POJ'!L53</f>
        <v>61.699999999999996</v>
      </c>
      <c r="F26" s="54">
        <f ca="1">+'ŽSG Ekipe+POJ'!P53</f>
        <v>60.7</v>
      </c>
      <c r="G26" s="54">
        <f ca="1">+'ŽSG Ekipe+POJ'!T53</f>
        <v>61.65</v>
      </c>
      <c r="H26" s="181">
        <f t="shared" ref="H26:H31" si="0">SUM(D26:G26)</f>
        <v>244.65</v>
      </c>
      <c r="I26" s="172">
        <v>244.05</v>
      </c>
      <c r="J26" s="173">
        <v>243.8</v>
      </c>
      <c r="K26" s="174">
        <f t="shared" ref="K26:K31" si="1">SUM(H26:J26)-MIN(H26:J26)</f>
        <v>488.7</v>
      </c>
      <c r="L26" s="18"/>
      <c r="M26" s="24">
        <f t="shared" ref="M26:M31" si="2">MAX(D26:G26)</f>
        <v>61.699999999999996</v>
      </c>
      <c r="N26" s="24">
        <f t="shared" ref="N26:N31" si="3">LARGE(D26:G26,2)</f>
        <v>61.65</v>
      </c>
      <c r="O26" s="24">
        <f t="shared" ref="O26:O31" si="4">LARGE(D26:G26,3)</f>
        <v>60.7</v>
      </c>
      <c r="P26" s="24">
        <f t="shared" ref="P26:P31" si="5">LARGE(D26:G26,4)</f>
        <v>60.6</v>
      </c>
    </row>
    <row r="27" spans="1:16" ht="15.75">
      <c r="A27" s="182">
        <v>2</v>
      </c>
      <c r="B27" s="4" t="str">
        <f ca="1">+'ŽSG Ekipe+POJ'!C60</f>
        <v>GK Split</v>
      </c>
      <c r="C27" s="53">
        <f ca="1">+'ŽSG Ekipe+POJ'!D60</f>
        <v>0</v>
      </c>
      <c r="D27" s="54">
        <f ca="1">+'ŽSG Ekipe+POJ'!H60</f>
        <v>61.899999999999991</v>
      </c>
      <c r="E27" s="54">
        <f ca="1">+'ŽSG Ekipe+POJ'!L60</f>
        <v>58.499999999999993</v>
      </c>
      <c r="F27" s="54">
        <f ca="1">+'ŽSG Ekipe+POJ'!P60</f>
        <v>57.79999999999999</v>
      </c>
      <c r="G27" s="54">
        <f ca="1">+'ŽSG Ekipe+POJ'!T60</f>
        <v>60.300000000000004</v>
      </c>
      <c r="H27" s="181">
        <f t="shared" si="0"/>
        <v>238.49999999999997</v>
      </c>
      <c r="I27" s="172">
        <v>240.2</v>
      </c>
      <c r="J27" s="173">
        <v>240.8</v>
      </c>
      <c r="K27" s="174">
        <f t="shared" si="1"/>
        <v>481</v>
      </c>
      <c r="M27" s="24">
        <f t="shared" si="2"/>
        <v>61.899999999999991</v>
      </c>
      <c r="N27" s="24">
        <f t="shared" si="3"/>
        <v>60.300000000000004</v>
      </c>
      <c r="O27" s="24">
        <f t="shared" si="4"/>
        <v>58.499999999999993</v>
      </c>
      <c r="P27" s="24">
        <f t="shared" si="5"/>
        <v>57.79999999999999</v>
      </c>
    </row>
    <row r="28" spans="1:16" ht="15.75">
      <c r="A28" s="182">
        <v>3</v>
      </c>
      <c r="B28" s="4" t="str">
        <f ca="1">+'ŽSG Ekipe+POJ'!C67</f>
        <v>GK Salto-Solin</v>
      </c>
      <c r="C28" s="53">
        <f ca="1">+'ŽSG Ekipe+POJ'!D67</f>
        <v>0</v>
      </c>
      <c r="D28" s="54">
        <f ca="1">+'ŽSG Ekipe+POJ'!H67</f>
        <v>60.5</v>
      </c>
      <c r="E28" s="54">
        <f ca="1">+'ŽSG Ekipe+POJ'!L67</f>
        <v>55.099999999999994</v>
      </c>
      <c r="F28" s="54">
        <f ca="1">+'ŽSG Ekipe+POJ'!P67</f>
        <v>60.100000000000009</v>
      </c>
      <c r="G28" s="54">
        <f ca="1">+'ŽSG Ekipe+POJ'!T67</f>
        <v>61.500000000000007</v>
      </c>
      <c r="H28" s="181">
        <f t="shared" si="0"/>
        <v>237.2</v>
      </c>
      <c r="I28" s="172">
        <v>234.3</v>
      </c>
      <c r="J28" s="173">
        <v>226.7</v>
      </c>
      <c r="K28" s="174">
        <f t="shared" si="1"/>
        <v>471.50000000000006</v>
      </c>
      <c r="M28" s="24">
        <f t="shared" si="2"/>
        <v>61.500000000000007</v>
      </c>
      <c r="N28" s="24">
        <f t="shared" si="3"/>
        <v>60.5</v>
      </c>
      <c r="O28" s="24">
        <f t="shared" si="4"/>
        <v>60.100000000000009</v>
      </c>
      <c r="P28" s="24">
        <f t="shared" si="5"/>
        <v>55.099999999999994</v>
      </c>
    </row>
    <row r="29" spans="1:16" ht="15.75">
      <c r="A29" s="182">
        <v>4</v>
      </c>
      <c r="B29" s="4" t="str">
        <f ca="1">+'ŽSG Ekipe+POJ'!C74</f>
        <v>GK Kaštela</v>
      </c>
      <c r="C29" s="53">
        <f ca="1">+'ŽSG Ekipe+POJ'!D74</f>
        <v>0</v>
      </c>
      <c r="D29" s="54">
        <f ca="1">+'ŽSG Ekipe+POJ'!H74</f>
        <v>54.5</v>
      </c>
      <c r="E29" s="54">
        <f ca="1">+'ŽSG Ekipe+POJ'!L74</f>
        <v>39.600000000000009</v>
      </c>
      <c r="F29" s="54">
        <f ca="1">+'ŽSG Ekipe+POJ'!P74</f>
        <v>44.5</v>
      </c>
      <c r="G29" s="54">
        <f ca="1">+'ŽSG Ekipe+POJ'!T74</f>
        <v>51.7</v>
      </c>
      <c r="H29" s="181">
        <f t="shared" si="0"/>
        <v>190.3</v>
      </c>
      <c r="I29" s="172">
        <v>221.8</v>
      </c>
      <c r="J29" s="173">
        <v>219.7</v>
      </c>
      <c r="K29" s="174">
        <f t="shared" si="1"/>
        <v>441.49999999999994</v>
      </c>
      <c r="M29" s="24">
        <f t="shared" si="2"/>
        <v>54.5</v>
      </c>
      <c r="N29" s="24">
        <f t="shared" si="3"/>
        <v>51.7</v>
      </c>
      <c r="O29" s="24">
        <f t="shared" si="4"/>
        <v>44.5</v>
      </c>
      <c r="P29" s="24">
        <f t="shared" si="5"/>
        <v>39.600000000000009</v>
      </c>
    </row>
    <row r="30" spans="1:16" ht="15.75">
      <c r="A30" s="182">
        <v>5</v>
      </c>
      <c r="B30" s="4" t="str">
        <f ca="1">+'ŽSG Ekipe+POJ'!C81</f>
        <v>GK Salto-Zadar</v>
      </c>
      <c r="C30" s="53">
        <f ca="1">+'ŽSG Ekipe+POJ'!D81</f>
        <v>0</v>
      </c>
      <c r="D30" s="54">
        <f ca="1">+'ŽSG Ekipe+POJ'!H81</f>
        <v>0</v>
      </c>
      <c r="E30" s="54">
        <f ca="1">+'ŽSG Ekipe+POJ'!L81</f>
        <v>0</v>
      </c>
      <c r="F30" s="54">
        <f ca="1">+'ŽSG Ekipe+POJ'!P81</f>
        <v>0</v>
      </c>
      <c r="G30" s="54">
        <f ca="1">+'ŽSG Ekipe+POJ'!T81</f>
        <v>0</v>
      </c>
      <c r="H30" s="181">
        <f t="shared" si="0"/>
        <v>0</v>
      </c>
      <c r="I30" s="172">
        <v>219.5</v>
      </c>
      <c r="J30" s="173">
        <v>0</v>
      </c>
      <c r="K30" s="174">
        <f t="shared" si="1"/>
        <v>219.5</v>
      </c>
      <c r="M30" s="24">
        <f t="shared" si="2"/>
        <v>0</v>
      </c>
      <c r="N30" s="24">
        <f t="shared" si="3"/>
        <v>0</v>
      </c>
      <c r="O30" s="24">
        <f t="shared" si="4"/>
        <v>0</v>
      </c>
      <c r="P30" s="24">
        <f t="shared" si="5"/>
        <v>0</v>
      </c>
    </row>
    <row r="31" spans="1:16" ht="15.75">
      <c r="A31" s="182">
        <v>6</v>
      </c>
      <c r="B31" s="4" t="str">
        <f ca="1">+'ŽSG Ekipe+POJ'!C88</f>
        <v>GK Zadar</v>
      </c>
      <c r="C31" s="53" t="str">
        <f ca="1">+'ŽSG Ekipe+POJ'!D88</f>
        <v>C ml.kadetk.</v>
      </c>
      <c r="D31" s="54">
        <f ca="1">+'ŽSG Ekipe+POJ'!H88</f>
        <v>0</v>
      </c>
      <c r="E31" s="54">
        <f ca="1">+'ŽSG Ekipe+POJ'!L88</f>
        <v>0</v>
      </c>
      <c r="F31" s="54">
        <f ca="1">+'ŽSG Ekipe+POJ'!P88</f>
        <v>0</v>
      </c>
      <c r="G31" s="54">
        <f ca="1">+'ŽSG Ekipe+POJ'!T88</f>
        <v>22.4</v>
      </c>
      <c r="H31" s="181">
        <f t="shared" si="0"/>
        <v>22.4</v>
      </c>
      <c r="I31" s="172">
        <v>209.4</v>
      </c>
      <c r="J31" s="173">
        <v>0</v>
      </c>
      <c r="K31" s="174">
        <f t="shared" si="1"/>
        <v>231.8</v>
      </c>
      <c r="M31" s="24">
        <f t="shared" si="2"/>
        <v>22.4</v>
      </c>
      <c r="N31" s="24">
        <f t="shared" si="3"/>
        <v>0</v>
      </c>
      <c r="O31" s="24">
        <f t="shared" si="4"/>
        <v>0</v>
      </c>
      <c r="P31" s="24">
        <f t="shared" si="5"/>
        <v>0</v>
      </c>
    </row>
    <row r="32" spans="1:16" ht="8.25" customHeight="1"/>
    <row r="33" spans="1:16">
      <c r="B33" s="58" t="str">
        <f ca="1">+'ŽSG Ekipe+POJ'!B98</f>
        <v>C  kadetkinje  -  EKIPNO</v>
      </c>
      <c r="M33" s="17"/>
    </row>
    <row r="34" spans="1:16" ht="12.75" customHeight="1">
      <c r="A34" s="304" t="s">
        <v>19</v>
      </c>
      <c r="B34" s="304" t="s">
        <v>17</v>
      </c>
      <c r="C34" s="307" t="s">
        <v>22</v>
      </c>
      <c r="D34" s="309"/>
      <c r="E34" s="309"/>
      <c r="F34" s="306"/>
      <c r="G34" s="297"/>
      <c r="H34" s="302" t="s">
        <v>50</v>
      </c>
      <c r="I34" s="294" t="s">
        <v>48</v>
      </c>
      <c r="J34" s="295" t="s">
        <v>52</v>
      </c>
      <c r="K34" s="296" t="s">
        <v>49</v>
      </c>
      <c r="M34" s="25" t="s">
        <v>11</v>
      </c>
      <c r="N34" s="26"/>
      <c r="O34" s="26"/>
      <c r="P34" s="27"/>
    </row>
    <row r="35" spans="1:16" ht="13.5" customHeight="1">
      <c r="A35" s="305"/>
      <c r="B35" s="305"/>
      <c r="C35" s="308"/>
      <c r="D35" s="309"/>
      <c r="E35" s="309"/>
      <c r="F35" s="306"/>
      <c r="G35" s="298"/>
      <c r="H35" s="303"/>
      <c r="I35" s="294"/>
      <c r="J35" s="295"/>
      <c r="K35" s="296"/>
      <c r="M35" s="28" t="s">
        <v>12</v>
      </c>
      <c r="N35" s="29" t="s">
        <v>13</v>
      </c>
      <c r="O35" s="29" t="s">
        <v>14</v>
      </c>
      <c r="P35" s="23" t="s">
        <v>15</v>
      </c>
    </row>
    <row r="36" spans="1:16" ht="15.75">
      <c r="A36" s="182">
        <v>1</v>
      </c>
      <c r="B36" s="4" t="str">
        <f ca="1">+'ŽSG Ekipe+POJ'!C107</f>
        <v>GK Salto-Solin</v>
      </c>
      <c r="C36" s="53">
        <f ca="1">+'ŽSG Ekipe+POJ'!D107</f>
        <v>0</v>
      </c>
      <c r="D36" s="54">
        <f ca="1">+'ŽSG Ekipe+POJ'!H107</f>
        <v>59.3</v>
      </c>
      <c r="E36" s="54">
        <f ca="1">+'ŽSG Ekipe+POJ'!L107</f>
        <v>54.399999999999991</v>
      </c>
      <c r="F36" s="54">
        <f ca="1">+'ŽSG Ekipe+POJ'!P107</f>
        <v>54.300000000000004</v>
      </c>
      <c r="G36" s="54">
        <f ca="1">+'ŽSG Ekipe+POJ'!T107</f>
        <v>57.4</v>
      </c>
      <c r="H36" s="181">
        <f t="shared" ref="H36:H41" si="6">SUM(D36:G36)</f>
        <v>225.4</v>
      </c>
      <c r="I36" s="172">
        <v>244.2</v>
      </c>
      <c r="J36" s="173">
        <v>244.2</v>
      </c>
      <c r="K36" s="174">
        <f t="shared" ref="K36:K41" si="7">SUM(H36:J36)-MIN(H36:J36)</f>
        <v>488.4</v>
      </c>
      <c r="L36" s="18"/>
      <c r="M36" s="24">
        <f t="shared" ref="M36:M41" si="8">MAX(D36:G36)</f>
        <v>59.3</v>
      </c>
      <c r="N36" s="24">
        <f t="shared" ref="N36:N41" si="9">LARGE(D36:G36,2)</f>
        <v>57.4</v>
      </c>
      <c r="O36" s="24">
        <f t="shared" ref="O36:O41" si="10">LARGE(D36:G36,3)</f>
        <v>54.399999999999991</v>
      </c>
      <c r="P36" s="24">
        <f t="shared" ref="P36:P41" si="11">LARGE(D36:G36,4)</f>
        <v>54.300000000000004</v>
      </c>
    </row>
    <row r="37" spans="1:16" ht="15.75">
      <c r="A37" s="182">
        <v>2</v>
      </c>
      <c r="B37" s="4" t="str">
        <f ca="1">+'ŽSG Ekipe+POJ'!C114</f>
        <v>GK Zadar</v>
      </c>
      <c r="C37" s="53">
        <f ca="1">+'ŽSG Ekipe+POJ'!D114</f>
        <v>0</v>
      </c>
      <c r="D37" s="54">
        <f ca="1">+'ŽSG Ekipe+POJ'!H114</f>
        <v>41.5</v>
      </c>
      <c r="E37" s="54">
        <f ca="1">+'ŽSG Ekipe+POJ'!L114</f>
        <v>37</v>
      </c>
      <c r="F37" s="54">
        <f ca="1">+'ŽSG Ekipe+POJ'!P114</f>
        <v>36.9</v>
      </c>
      <c r="G37" s="54">
        <f ca="1">+'ŽSG Ekipe+POJ'!T114</f>
        <v>43</v>
      </c>
      <c r="H37" s="181">
        <f t="shared" si="6"/>
        <v>158.4</v>
      </c>
      <c r="I37" s="172">
        <v>243.6</v>
      </c>
      <c r="J37" s="173">
        <v>244.2</v>
      </c>
      <c r="K37" s="174">
        <f t="shared" si="7"/>
        <v>487.80000000000007</v>
      </c>
      <c r="M37" s="24">
        <f t="shared" si="8"/>
        <v>43</v>
      </c>
      <c r="N37" s="24">
        <f t="shared" si="9"/>
        <v>41.5</v>
      </c>
      <c r="O37" s="24">
        <f t="shared" si="10"/>
        <v>37</v>
      </c>
      <c r="P37" s="24">
        <f t="shared" si="11"/>
        <v>36.9</v>
      </c>
    </row>
    <row r="38" spans="1:16" ht="15.75">
      <c r="A38" s="182">
        <v>3</v>
      </c>
      <c r="B38" s="4" t="str">
        <f ca="1">+'ŽSG Ekipe+POJ'!C121</f>
        <v>GK Kaštela</v>
      </c>
      <c r="C38" s="53">
        <f ca="1">+'ŽSG Ekipe+POJ'!D121</f>
        <v>0</v>
      </c>
      <c r="D38" s="54">
        <f ca="1">+'ŽSG Ekipe+POJ'!H121</f>
        <v>59.800000000000004</v>
      </c>
      <c r="E38" s="54">
        <f ca="1">+'ŽSG Ekipe+POJ'!L121</f>
        <v>55.099999999999994</v>
      </c>
      <c r="F38" s="54">
        <f ca="1">+'ŽSG Ekipe+POJ'!P121</f>
        <v>49.2</v>
      </c>
      <c r="G38" s="54">
        <f ca="1">+'ŽSG Ekipe+POJ'!T121</f>
        <v>55.699999999999996</v>
      </c>
      <c r="H38" s="181">
        <f t="shared" si="6"/>
        <v>219.8</v>
      </c>
      <c r="I38" s="172">
        <v>226.1</v>
      </c>
      <c r="J38" s="173">
        <v>225</v>
      </c>
      <c r="K38" s="174">
        <f t="shared" si="7"/>
        <v>451.09999999999997</v>
      </c>
      <c r="M38" s="24">
        <f t="shared" si="8"/>
        <v>59.800000000000004</v>
      </c>
      <c r="N38" s="24">
        <f t="shared" si="9"/>
        <v>55.699999999999996</v>
      </c>
      <c r="O38" s="24">
        <f t="shared" si="10"/>
        <v>55.099999999999994</v>
      </c>
      <c r="P38" s="24">
        <f t="shared" si="11"/>
        <v>49.2</v>
      </c>
    </row>
    <row r="39" spans="1:16" ht="15.75">
      <c r="A39" s="182">
        <v>4</v>
      </c>
      <c r="B39" s="4">
        <f ca="1">+'ŽSG Ekipe+POJ'!C128</f>
        <v>0</v>
      </c>
      <c r="C39" s="53" t="str">
        <f ca="1">+'ŽSG Ekipe+POJ'!D128</f>
        <v>C kadetkinje</v>
      </c>
      <c r="D39" s="54">
        <f ca="1">+'ŽSG Ekipe+POJ'!H128</f>
        <v>0</v>
      </c>
      <c r="E39" s="54">
        <f ca="1">+'ŽSG Ekipe+POJ'!L128</f>
        <v>0</v>
      </c>
      <c r="F39" s="54">
        <f ca="1">+'ŽSG Ekipe+POJ'!P128</f>
        <v>0</v>
      </c>
      <c r="G39" s="54">
        <f ca="1">+'ŽSG Ekipe+POJ'!T128</f>
        <v>0</v>
      </c>
      <c r="H39" s="181">
        <f t="shared" si="6"/>
        <v>0</v>
      </c>
      <c r="I39" s="172">
        <v>203.7</v>
      </c>
      <c r="J39" s="173">
        <v>0</v>
      </c>
      <c r="K39" s="174">
        <f t="shared" si="7"/>
        <v>203.7</v>
      </c>
      <c r="M39" s="24">
        <f t="shared" si="8"/>
        <v>0</v>
      </c>
      <c r="N39" s="24">
        <f t="shared" si="9"/>
        <v>0</v>
      </c>
      <c r="O39" s="24">
        <f t="shared" si="10"/>
        <v>0</v>
      </c>
      <c r="P39" s="24">
        <f t="shared" si="11"/>
        <v>0</v>
      </c>
    </row>
    <row r="40" spans="1:16" ht="15.75">
      <c r="A40" s="182">
        <v>5</v>
      </c>
      <c r="B40" s="4">
        <f ca="1">+'ŽSG Ekipe+POJ'!C133</f>
        <v>0</v>
      </c>
      <c r="C40" s="53" t="str">
        <f ca="1">+'ŽSG Ekipe+POJ'!D133</f>
        <v>C kadetkinje</v>
      </c>
      <c r="D40" s="54">
        <f ca="1">+'ŽSG Ekipe+POJ'!H133</f>
        <v>0</v>
      </c>
      <c r="E40" s="54">
        <f ca="1">+'ŽSG Ekipe+POJ'!L133</f>
        <v>0</v>
      </c>
      <c r="F40" s="54">
        <f ca="1">+'ŽSG Ekipe+POJ'!P133</f>
        <v>0</v>
      </c>
      <c r="G40" s="54">
        <f ca="1">+'ŽSG Ekipe+POJ'!T133</f>
        <v>0</v>
      </c>
      <c r="H40" s="181">
        <f t="shared" si="6"/>
        <v>0</v>
      </c>
      <c r="I40" s="172">
        <v>190.2</v>
      </c>
      <c r="J40" s="173">
        <v>0</v>
      </c>
      <c r="K40" s="174">
        <f t="shared" si="7"/>
        <v>190.2</v>
      </c>
      <c r="M40" s="24">
        <f t="shared" si="8"/>
        <v>0</v>
      </c>
      <c r="N40" s="24">
        <f t="shared" si="9"/>
        <v>0</v>
      </c>
      <c r="O40" s="24">
        <f t="shared" si="10"/>
        <v>0</v>
      </c>
      <c r="P40" s="24">
        <f t="shared" si="11"/>
        <v>0</v>
      </c>
    </row>
    <row r="41" spans="1:16" ht="15.75" hidden="1">
      <c r="A41" s="182">
        <v>6</v>
      </c>
      <c r="B41" s="4" t="e">
        <f ca="1">+'ŽSG Ekipe+POJ'!#REF!</f>
        <v>#REF!</v>
      </c>
      <c r="C41" s="53" t="e">
        <f ca="1">+'ŽSG Ekipe+POJ'!#REF!</f>
        <v>#REF!</v>
      </c>
      <c r="D41" s="54" t="e">
        <f ca="1">+'ŽSG Ekipe+POJ'!#REF!</f>
        <v>#REF!</v>
      </c>
      <c r="E41" s="54" t="e">
        <f ca="1">+'ŽSG Ekipe+POJ'!#REF!</f>
        <v>#REF!</v>
      </c>
      <c r="F41" s="54" t="e">
        <f ca="1">+'ŽSG Ekipe+POJ'!#REF!</f>
        <v>#REF!</v>
      </c>
      <c r="G41" s="54" t="e">
        <f ca="1">+'ŽSG Ekipe+POJ'!#REF!</f>
        <v>#REF!</v>
      </c>
      <c r="H41" s="181" t="e">
        <f t="shared" si="6"/>
        <v>#REF!</v>
      </c>
      <c r="I41" s="172"/>
      <c r="J41" s="173"/>
      <c r="K41" s="174" t="e">
        <f t="shared" si="7"/>
        <v>#REF!</v>
      </c>
      <c r="M41" s="24" t="e">
        <f t="shared" si="8"/>
        <v>#REF!</v>
      </c>
      <c r="N41" s="24" t="e">
        <f t="shared" si="9"/>
        <v>#REF!</v>
      </c>
      <c r="O41" s="24" t="e">
        <f t="shared" si="10"/>
        <v>#REF!</v>
      </c>
      <c r="P41" s="24" t="e">
        <f t="shared" si="11"/>
        <v>#REF!</v>
      </c>
    </row>
    <row r="42" spans="1:16" ht="8.25" customHeight="1"/>
    <row r="43" spans="1:16">
      <c r="B43" s="58" t="str">
        <f ca="1">+'ŽSG Ekipe+POJ'!B135</f>
        <v>C  juniorke   -  EKIPNO</v>
      </c>
      <c r="M43" s="17"/>
    </row>
    <row r="44" spans="1:16" ht="12.75" customHeight="1">
      <c r="A44" s="304" t="s">
        <v>19</v>
      </c>
      <c r="B44" s="304" t="s">
        <v>17</v>
      </c>
      <c r="C44" s="307" t="s">
        <v>22</v>
      </c>
      <c r="D44" s="309"/>
      <c r="E44" s="309"/>
      <c r="F44" s="306"/>
      <c r="G44" s="297"/>
      <c r="H44" s="302" t="s">
        <v>50</v>
      </c>
      <c r="I44" s="294" t="s">
        <v>48</v>
      </c>
      <c r="J44" s="295" t="s">
        <v>52</v>
      </c>
      <c r="K44" s="296" t="s">
        <v>49</v>
      </c>
      <c r="M44" s="25" t="s">
        <v>11</v>
      </c>
      <c r="N44" s="26"/>
      <c r="O44" s="26"/>
      <c r="P44" s="27"/>
    </row>
    <row r="45" spans="1:16" ht="12.75" customHeight="1">
      <c r="A45" s="305"/>
      <c r="B45" s="305"/>
      <c r="C45" s="308"/>
      <c r="D45" s="309"/>
      <c r="E45" s="309"/>
      <c r="F45" s="306"/>
      <c r="G45" s="298"/>
      <c r="H45" s="303"/>
      <c r="I45" s="294"/>
      <c r="J45" s="295"/>
      <c r="K45" s="296"/>
      <c r="M45" s="28" t="s">
        <v>12</v>
      </c>
      <c r="N45" s="29" t="s">
        <v>13</v>
      </c>
      <c r="O45" s="29" t="s">
        <v>14</v>
      </c>
      <c r="P45" s="23" t="s">
        <v>15</v>
      </c>
    </row>
    <row r="46" spans="1:16" ht="15.75">
      <c r="A46" s="182">
        <v>1</v>
      </c>
      <c r="B46" s="4" t="str">
        <f ca="1">+'ŽSG Ekipe+POJ'!C150</f>
        <v>GK Marjan</v>
      </c>
      <c r="C46" s="53">
        <f ca="1">+'ŽSG Ekipe+POJ'!D150</f>
        <v>0</v>
      </c>
      <c r="D46" s="54">
        <f ca="1">+'ŽSG Ekipe+POJ'!H150</f>
        <v>59.2</v>
      </c>
      <c r="E46" s="54">
        <f ca="1">+'ŽSG Ekipe+POJ'!L150</f>
        <v>60.8</v>
      </c>
      <c r="F46" s="54">
        <f ca="1">+'ŽSG Ekipe+POJ'!P150</f>
        <v>56.400000000000006</v>
      </c>
      <c r="G46" s="54">
        <f ca="1">+'ŽSG Ekipe+POJ'!T150</f>
        <v>59</v>
      </c>
      <c r="H46" s="181">
        <f>SUM(D46:G46)</f>
        <v>235.4</v>
      </c>
      <c r="I46" s="172">
        <v>224.5</v>
      </c>
      <c r="J46" s="173">
        <v>223.9</v>
      </c>
      <c r="K46" s="174">
        <f>SUM(H46:J46)-MIN(H46:J46)</f>
        <v>459.9</v>
      </c>
      <c r="L46" s="18"/>
      <c r="M46" s="24">
        <f>MAX(D46:G46)</f>
        <v>60.8</v>
      </c>
      <c r="N46" s="24">
        <f>LARGE(D46:G46,2)</f>
        <v>59.2</v>
      </c>
      <c r="O46" s="24">
        <f>LARGE(D46:G46,3)</f>
        <v>59</v>
      </c>
      <c r="P46" s="24">
        <f>LARGE(D46:G46,4)</f>
        <v>56.400000000000006</v>
      </c>
    </row>
    <row r="47" spans="1:16" ht="15.75">
      <c r="A47" s="182">
        <v>2</v>
      </c>
      <c r="B47" s="4">
        <f ca="1">+'ŽSG Ekipe+POJ'!C143</f>
        <v>0</v>
      </c>
      <c r="C47" s="53">
        <f ca="1">+'ŽSG Ekipe+POJ'!D143</f>
        <v>0</v>
      </c>
      <c r="D47" s="54">
        <f ca="1">+'ŽSG Ekipe+POJ'!H143</f>
        <v>0</v>
      </c>
      <c r="E47" s="54">
        <f ca="1">+'ŽSG Ekipe+POJ'!L143</f>
        <v>0</v>
      </c>
      <c r="F47" s="54">
        <f ca="1">+'ŽSG Ekipe+POJ'!P143</f>
        <v>0</v>
      </c>
      <c r="G47" s="54">
        <f ca="1">+'ŽSG Ekipe+POJ'!T143</f>
        <v>0</v>
      </c>
      <c r="H47" s="181">
        <f>SUM(D47:G47)</f>
        <v>0</v>
      </c>
      <c r="I47" s="172">
        <v>227.6</v>
      </c>
      <c r="J47" s="173">
        <v>207.3</v>
      </c>
      <c r="K47" s="174">
        <f>SUM(H47:J47)-MIN(H47:J47)</f>
        <v>434.9</v>
      </c>
      <c r="M47" s="24">
        <f>MAX(D47:G47)</f>
        <v>0</v>
      </c>
      <c r="N47" s="24">
        <f>LARGE(D47:G47,2)</f>
        <v>0</v>
      </c>
      <c r="O47" s="24">
        <f>LARGE(D47:G47,3)</f>
        <v>0</v>
      </c>
      <c r="P47" s="24">
        <f>LARGE(D47:G47,4)</f>
        <v>0</v>
      </c>
    </row>
    <row r="48" spans="1:16" ht="15.75" hidden="1">
      <c r="A48" s="182">
        <v>3</v>
      </c>
      <c r="B48" s="4">
        <f ca="1">+'ŽSG Ekipe+POJ'!C157</f>
        <v>0</v>
      </c>
      <c r="C48" s="53">
        <f ca="1">+'ŽSG Ekipe+POJ'!D157</f>
        <v>0</v>
      </c>
      <c r="D48" s="54">
        <f ca="1">+'ŽSG Ekipe+POJ'!H157</f>
        <v>0</v>
      </c>
      <c r="E48" s="54">
        <f ca="1">+'ŽSG Ekipe+POJ'!L157</f>
        <v>0</v>
      </c>
      <c r="F48" s="54">
        <f ca="1">+'ŽSG Ekipe+POJ'!P157</f>
        <v>0</v>
      </c>
      <c r="G48" s="54">
        <f ca="1">+'ŽSG Ekipe+POJ'!T157</f>
        <v>0</v>
      </c>
      <c r="H48" s="181">
        <f>SUM(D48:G48)</f>
        <v>0</v>
      </c>
      <c r="I48" s="172"/>
      <c r="J48" s="173"/>
      <c r="K48" s="174">
        <f>SUM(H48:J48)-MIN(H48:J48)</f>
        <v>0</v>
      </c>
      <c r="M48" s="24">
        <f>MAX(D48:G48)</f>
        <v>0</v>
      </c>
      <c r="N48" s="24">
        <f>LARGE(D48:G48,2)</f>
        <v>0</v>
      </c>
      <c r="O48" s="24">
        <f>LARGE(D48:G48,3)</f>
        <v>0</v>
      </c>
      <c r="P48" s="24">
        <f>LARGE(D48:G48,4)</f>
        <v>0</v>
      </c>
    </row>
    <row r="49" spans="1:16" ht="15.75" hidden="1">
      <c r="A49" s="182">
        <v>4</v>
      </c>
      <c r="B49" s="4">
        <f ca="1">+'ŽSG Ekipe+POJ'!C164</f>
        <v>0</v>
      </c>
      <c r="C49" s="53">
        <f ca="1">+'ŽSG Ekipe+POJ'!D164</f>
        <v>0</v>
      </c>
      <c r="D49" s="54">
        <f ca="1">+'ŽSG Ekipe+POJ'!H164</f>
        <v>0</v>
      </c>
      <c r="E49" s="54">
        <f ca="1">+'ŽSG Ekipe+POJ'!L164</f>
        <v>0</v>
      </c>
      <c r="F49" s="54">
        <f ca="1">+'ŽSG Ekipe+POJ'!P164</f>
        <v>0</v>
      </c>
      <c r="G49" s="54">
        <f ca="1">+'ŽSG Ekipe+POJ'!T164</f>
        <v>0</v>
      </c>
      <c r="H49" s="181">
        <f>SUM(D49:G49)</f>
        <v>0</v>
      </c>
      <c r="I49" s="172"/>
      <c r="J49" s="173"/>
      <c r="K49" s="174">
        <f>SUM(H49:J49)-MIN(H49:J49)</f>
        <v>0</v>
      </c>
      <c r="M49" s="24">
        <f>MAX(D49:G49)</f>
        <v>0</v>
      </c>
      <c r="N49" s="24">
        <f>LARGE(D49:G49,2)</f>
        <v>0</v>
      </c>
      <c r="O49" s="24">
        <f>LARGE(D49:G49,3)</f>
        <v>0</v>
      </c>
      <c r="P49" s="24">
        <f>LARGE(D49:G49,4)</f>
        <v>0</v>
      </c>
    </row>
    <row r="50" spans="1:16" hidden="1"/>
    <row r="51" spans="1:16" hidden="1">
      <c r="B51" s="58" t="str">
        <f ca="1">+'ŽSG Ekipe+POJ'!B166</f>
        <v>Pojedinačno C seniorke</v>
      </c>
      <c r="M51" s="17"/>
    </row>
    <row r="52" spans="1:16" ht="12.75" hidden="1" customHeight="1">
      <c r="A52" s="304" t="s">
        <v>19</v>
      </c>
      <c r="B52" s="304" t="s">
        <v>17</v>
      </c>
      <c r="C52" s="307" t="s">
        <v>22</v>
      </c>
      <c r="D52" s="309"/>
      <c r="E52" s="309"/>
      <c r="F52" s="306"/>
      <c r="G52" s="297"/>
      <c r="H52" s="299" t="s">
        <v>50</v>
      </c>
      <c r="I52" s="292" t="s">
        <v>48</v>
      </c>
      <c r="J52" s="286" t="s">
        <v>52</v>
      </c>
      <c r="K52" s="288" t="s">
        <v>49</v>
      </c>
      <c r="M52" s="25" t="s">
        <v>11</v>
      </c>
      <c r="N52" s="26"/>
      <c r="O52" s="26"/>
      <c r="P52" s="27"/>
    </row>
    <row r="53" spans="1:16" ht="15.75" hidden="1" customHeight="1" thickBot="1">
      <c r="A53" s="305"/>
      <c r="B53" s="305"/>
      <c r="C53" s="308"/>
      <c r="D53" s="309"/>
      <c r="E53" s="309"/>
      <c r="F53" s="306"/>
      <c r="G53" s="298"/>
      <c r="H53" s="300"/>
      <c r="I53" s="293"/>
      <c r="J53" s="287"/>
      <c r="K53" s="289"/>
      <c r="M53" s="28" t="s">
        <v>12</v>
      </c>
      <c r="N53" s="29" t="s">
        <v>13</v>
      </c>
      <c r="O53" s="29" t="s">
        <v>14</v>
      </c>
      <c r="P53" s="23" t="s">
        <v>15</v>
      </c>
    </row>
    <row r="54" spans="1:16" ht="15.75" hidden="1">
      <c r="A54" s="182">
        <v>1</v>
      </c>
      <c r="B54" s="4" t="e">
        <f ca="1">+'ŽSG Ekipe+POJ'!#REF!</f>
        <v>#REF!</v>
      </c>
      <c r="C54" s="53" t="e">
        <f ca="1">+'ŽSG Ekipe+POJ'!#REF!</f>
        <v>#REF!</v>
      </c>
      <c r="D54" s="54" t="e">
        <f ca="1">+'ŽSG Ekipe+POJ'!#REF!</f>
        <v>#REF!</v>
      </c>
      <c r="E54" s="54" t="e">
        <f ca="1">+'ŽSG Ekipe+POJ'!#REF!</f>
        <v>#REF!</v>
      </c>
      <c r="F54" s="54" t="e">
        <f ca="1">+'ŽSG Ekipe+POJ'!#REF!</f>
        <v>#REF!</v>
      </c>
      <c r="G54" s="54" t="e">
        <f ca="1">+'ŽSG Ekipe+POJ'!#REF!</f>
        <v>#REF!</v>
      </c>
      <c r="H54" s="181" t="e">
        <f>SUM(D54:G54)</f>
        <v>#REF!</v>
      </c>
      <c r="I54" s="172"/>
      <c r="J54" s="173"/>
      <c r="K54" s="174" t="e">
        <f>SUM(H54:J54)-MIN(H54:J54)</f>
        <v>#REF!</v>
      </c>
      <c r="L54" s="18"/>
      <c r="M54" s="24" t="e">
        <f>MAX(D54:G54)</f>
        <v>#REF!</v>
      </c>
      <c r="N54" s="24" t="e">
        <f>LARGE(D54:G54,2)</f>
        <v>#REF!</v>
      </c>
      <c r="O54" s="24" t="e">
        <f>LARGE(D54:G54,3)</f>
        <v>#REF!</v>
      </c>
      <c r="P54" s="24" t="e">
        <f>LARGE(D54:G54,4)</f>
        <v>#REF!</v>
      </c>
    </row>
    <row r="55" spans="1:16" ht="15.75" hidden="1">
      <c r="A55" s="182">
        <v>2</v>
      </c>
      <c r="B55" s="4" t="e">
        <f ca="1">+'ŽSG Ekipe+POJ'!#REF!</f>
        <v>#REF!</v>
      </c>
      <c r="C55" s="53" t="e">
        <f ca="1">+'ŽSG Ekipe+POJ'!#REF!</f>
        <v>#REF!</v>
      </c>
      <c r="D55" s="54" t="e">
        <f ca="1">+'ŽSG Ekipe+POJ'!#REF!</f>
        <v>#REF!</v>
      </c>
      <c r="E55" s="54" t="e">
        <f ca="1">+'ŽSG Ekipe+POJ'!#REF!</f>
        <v>#REF!</v>
      </c>
      <c r="F55" s="54" t="e">
        <f ca="1">+'ŽSG Ekipe+POJ'!#REF!</f>
        <v>#REF!</v>
      </c>
      <c r="G55" s="54" t="e">
        <f ca="1">+'ŽSG Ekipe+POJ'!#REF!</f>
        <v>#REF!</v>
      </c>
      <c r="H55" s="181" t="e">
        <f>SUM(D55:G55)</f>
        <v>#REF!</v>
      </c>
      <c r="I55" s="172"/>
      <c r="J55" s="173"/>
      <c r="K55" s="174" t="e">
        <f>SUM(H55:J55)-MIN(H55:J55)</f>
        <v>#REF!</v>
      </c>
      <c r="M55" s="24" t="e">
        <f>MAX(D55:G55)</f>
        <v>#REF!</v>
      </c>
      <c r="N55" s="24" t="e">
        <f>LARGE(D55:G55,2)</f>
        <v>#REF!</v>
      </c>
      <c r="O55" s="24" t="e">
        <f>LARGE(D55:G55,3)</f>
        <v>#REF!</v>
      </c>
      <c r="P55" s="24" t="e">
        <f>LARGE(D55:G55,4)</f>
        <v>#REF!</v>
      </c>
    </row>
    <row r="56" spans="1:16" ht="15.75" hidden="1">
      <c r="A56" s="182">
        <v>3</v>
      </c>
      <c r="B56" s="4" t="e">
        <f ca="1">+'ŽSG Ekipe+POJ'!#REF!</f>
        <v>#REF!</v>
      </c>
      <c r="C56" s="53" t="e">
        <f ca="1">+'ŽSG Ekipe+POJ'!#REF!</f>
        <v>#REF!</v>
      </c>
      <c r="D56" s="54" t="e">
        <f ca="1">+'ŽSG Ekipe+POJ'!#REF!</f>
        <v>#REF!</v>
      </c>
      <c r="E56" s="54" t="e">
        <f ca="1">+'ŽSG Ekipe+POJ'!#REF!</f>
        <v>#REF!</v>
      </c>
      <c r="F56" s="54" t="e">
        <f ca="1">+'ŽSG Ekipe+POJ'!#REF!</f>
        <v>#REF!</v>
      </c>
      <c r="G56" s="54" t="e">
        <f ca="1">+'ŽSG Ekipe+POJ'!#REF!</f>
        <v>#REF!</v>
      </c>
      <c r="H56" s="181" t="e">
        <f>SUM(D56:G56)</f>
        <v>#REF!</v>
      </c>
      <c r="I56" s="172"/>
      <c r="J56" s="173"/>
      <c r="K56" s="174" t="e">
        <f>SUM(H56:J56)-MIN(H56:J56)</f>
        <v>#REF!</v>
      </c>
      <c r="M56" s="24" t="e">
        <f>MAX(D56:G56)</f>
        <v>#REF!</v>
      </c>
      <c r="N56" s="24" t="e">
        <f>LARGE(D56:G56,2)</f>
        <v>#REF!</v>
      </c>
      <c r="O56" s="24" t="e">
        <f>LARGE(D56:G56,3)</f>
        <v>#REF!</v>
      </c>
      <c r="P56" s="24" t="e">
        <f>LARGE(D56:G56,4)</f>
        <v>#REF!</v>
      </c>
    </row>
    <row r="305" spans="10:10">
      <c r="J305" s="10" t="s">
        <v>139</v>
      </c>
    </row>
  </sheetData>
  <mergeCells count="89">
    <mergeCell ref="A52:A53"/>
    <mergeCell ref="B52:B53"/>
    <mergeCell ref="C52:C53"/>
    <mergeCell ref="D52:D53"/>
    <mergeCell ref="E52:E53"/>
    <mergeCell ref="K52:K53"/>
    <mergeCell ref="F44:F45"/>
    <mergeCell ref="F34:F35"/>
    <mergeCell ref="G34:G35"/>
    <mergeCell ref="H34:H35"/>
    <mergeCell ref="K34:K35"/>
    <mergeCell ref="J34:J35"/>
    <mergeCell ref="F52:F53"/>
    <mergeCell ref="G52:G53"/>
    <mergeCell ref="I34:I35"/>
    <mergeCell ref="J44:J45"/>
    <mergeCell ref="K44:K45"/>
    <mergeCell ref="H52:H53"/>
    <mergeCell ref="I52:I53"/>
    <mergeCell ref="J52:J53"/>
    <mergeCell ref="J24:J25"/>
    <mergeCell ref="K24:K25"/>
    <mergeCell ref="A44:A45"/>
    <mergeCell ref="B44:B45"/>
    <mergeCell ref="C44:C45"/>
    <mergeCell ref="D44:D45"/>
    <mergeCell ref="E44:E45"/>
    <mergeCell ref="G44:G45"/>
    <mergeCell ref="H44:H45"/>
    <mergeCell ref="I44:I45"/>
    <mergeCell ref="E34:E35"/>
    <mergeCell ref="A34:A35"/>
    <mergeCell ref="B34:B35"/>
    <mergeCell ref="C34:C35"/>
    <mergeCell ref="D34:D35"/>
    <mergeCell ref="E24:E25"/>
    <mergeCell ref="A24:A25"/>
    <mergeCell ref="B24:B25"/>
    <mergeCell ref="C24:C25"/>
    <mergeCell ref="D24:D25"/>
    <mergeCell ref="G24:G25"/>
    <mergeCell ref="H24:H25"/>
    <mergeCell ref="I24:I25"/>
    <mergeCell ref="F24:F25"/>
    <mergeCell ref="B19:B20"/>
    <mergeCell ref="C19:C20"/>
    <mergeCell ref="D19:D20"/>
    <mergeCell ref="K19:K20"/>
    <mergeCell ref="E19:E20"/>
    <mergeCell ref="H19:H20"/>
    <mergeCell ref="I19:I20"/>
    <mergeCell ref="J19:J20"/>
    <mergeCell ref="F19:F20"/>
    <mergeCell ref="G19:G20"/>
    <mergeCell ref="A14:A15"/>
    <mergeCell ref="B14:B15"/>
    <mergeCell ref="C14:C15"/>
    <mergeCell ref="D14:D15"/>
    <mergeCell ref="E14:E15"/>
    <mergeCell ref="F14:F15"/>
    <mergeCell ref="G14:G15"/>
    <mergeCell ref="A19:A20"/>
    <mergeCell ref="H14:H15"/>
    <mergeCell ref="I14:I15"/>
    <mergeCell ref="J14:J15"/>
    <mergeCell ref="K3:K4"/>
    <mergeCell ref="H9:H10"/>
    <mergeCell ref="I9:I10"/>
    <mergeCell ref="J9:J10"/>
    <mergeCell ref="I3:I4"/>
    <mergeCell ref="J3:J4"/>
    <mergeCell ref="K14:K15"/>
    <mergeCell ref="E9:E10"/>
    <mergeCell ref="F9:F10"/>
    <mergeCell ref="G9:G10"/>
    <mergeCell ref="K9:K10"/>
    <mergeCell ref="A9:A10"/>
    <mergeCell ref="B9:B10"/>
    <mergeCell ref="C9:C10"/>
    <mergeCell ref="D9:D10"/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honeticPr fontId="30" type="noConversion"/>
  <printOptions horizontalCentered="1"/>
  <pageMargins left="0.43307086614173229" right="0.11811023622047245" top="0.94" bottom="0.74" header="0.35433070866141736" footer="0.47244094488188981"/>
  <pageSetup paperSize="9" orientation="landscape" horizontalDpi="4294967295" verticalDpi="300" r:id="rId1"/>
  <headerFooter alignWithMargins="0">
    <oddHeader>&amp;LGK "MARJAN"&amp;C3. kolo 9. Kupa Hrvatske Regija Jug "A" i "B" program
6. Kupa "C" program
&amp;"Arial,Bold"EKIPNI POREDAK&amp;R&amp;8Split,18.10.2009.
&amp;P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AF16"/>
  <sheetViews>
    <sheetView view="pageBreakPreview" topLeftCell="E1" zoomScaleNormal="80" zoomScaleSheetLayoutView="100" workbookViewId="0">
      <selection activeCell="AF10" sqref="AF10"/>
    </sheetView>
  </sheetViews>
  <sheetFormatPr defaultRowHeight="12.75" outlineLevelCol="1"/>
  <cols>
    <col min="1" max="1" width="5" customWidth="1"/>
    <col min="2" max="2" width="18.85546875" customWidth="1"/>
    <col min="3" max="3" width="12.140625" customWidth="1"/>
    <col min="4" max="4" width="8" customWidth="1"/>
    <col min="5" max="6" width="6.28515625" customWidth="1"/>
    <col min="7" max="7" width="6.28515625" hidden="1" customWidth="1"/>
    <col min="8" max="8" width="8" customWidth="1"/>
    <col min="9" max="10" width="6.28515625" customWidth="1"/>
    <col min="11" max="11" width="6.28515625" hidden="1" customWidth="1"/>
    <col min="12" max="12" width="8" customWidth="1"/>
    <col min="13" max="14" width="6.28515625" customWidth="1"/>
    <col min="15" max="15" width="6.28515625" hidden="1" customWidth="1"/>
    <col min="16" max="16" width="8" customWidth="1"/>
    <col min="17" max="18" width="6.28515625" customWidth="1"/>
    <col min="19" max="19" width="6.28515625" hidden="1" customWidth="1"/>
    <col min="20" max="20" width="8" customWidth="1"/>
    <col min="21" max="23" width="6.28515625" hidden="1" customWidth="1"/>
    <col min="24" max="24" width="9.7109375" customWidth="1"/>
    <col min="25" max="26" width="8" customWidth="1"/>
    <col min="28" max="31" width="0" hidden="1" customWidth="1" outlineLevel="1"/>
    <col min="32" max="32" width="9.140625" collapsed="1"/>
  </cols>
  <sheetData>
    <row r="2" spans="1:32" ht="16.5" thickBot="1">
      <c r="A2" s="19"/>
      <c r="B2" s="57" t="s">
        <v>138</v>
      </c>
      <c r="C2" s="75"/>
      <c r="D2" s="165"/>
      <c r="E2" s="68"/>
      <c r="F2" s="68"/>
      <c r="G2" s="68"/>
      <c r="H2" s="70"/>
      <c r="I2" s="68"/>
      <c r="J2" s="68"/>
      <c r="K2" s="68"/>
      <c r="L2" s="70"/>
      <c r="M2" s="68"/>
      <c r="N2" s="68"/>
      <c r="O2" s="68"/>
      <c r="P2" s="70"/>
      <c r="Q2" s="68"/>
      <c r="R2" s="68"/>
      <c r="S2" s="68"/>
      <c r="T2" s="70"/>
      <c r="U2" s="69"/>
      <c r="V2" s="69"/>
      <c r="W2" s="69"/>
      <c r="X2" s="70"/>
      <c r="Y2" s="70"/>
      <c r="Z2" s="70"/>
      <c r="AA2" s="71"/>
      <c r="AB2" s="48"/>
      <c r="AC2" s="48"/>
      <c r="AD2" s="48"/>
      <c r="AE2" s="48"/>
      <c r="AF2" s="48"/>
    </row>
    <row r="3" spans="1:32" ht="25.5" customHeight="1">
      <c r="A3" s="198" t="s">
        <v>28</v>
      </c>
      <c r="B3" s="199" t="s">
        <v>21</v>
      </c>
      <c r="C3" s="200" t="s">
        <v>17</v>
      </c>
      <c r="D3" s="281" t="s">
        <v>46</v>
      </c>
      <c r="E3" s="278"/>
      <c r="F3" s="279"/>
      <c r="G3" s="279"/>
      <c r="H3" s="280"/>
      <c r="I3" s="278"/>
      <c r="J3" s="279"/>
      <c r="K3" s="279"/>
      <c r="L3" s="280"/>
      <c r="M3" s="278"/>
      <c r="N3" s="279"/>
      <c r="O3" s="279"/>
      <c r="P3" s="280"/>
      <c r="Q3" s="278"/>
      <c r="R3" s="279"/>
      <c r="S3" s="279"/>
      <c r="T3" s="280"/>
      <c r="U3" s="283" t="s">
        <v>50</v>
      </c>
      <c r="V3" s="284"/>
      <c r="W3" s="284"/>
      <c r="X3" s="285"/>
      <c r="Y3" s="290" t="s">
        <v>48</v>
      </c>
      <c r="Z3" s="270" t="s">
        <v>52</v>
      </c>
      <c r="AA3" s="272" t="s">
        <v>49</v>
      </c>
    </row>
    <row r="4" spans="1:32" ht="15.75">
      <c r="A4" s="140"/>
      <c r="B4" s="141"/>
      <c r="C4" s="143"/>
      <c r="D4" s="282"/>
      <c r="E4" s="134" t="s">
        <v>29</v>
      </c>
      <c r="F4" s="135" t="s">
        <v>30</v>
      </c>
      <c r="G4" s="136" t="s">
        <v>34</v>
      </c>
      <c r="H4" s="137" t="s">
        <v>32</v>
      </c>
      <c r="I4" s="134" t="s">
        <v>29</v>
      </c>
      <c r="J4" s="135" t="s">
        <v>30</v>
      </c>
      <c r="K4" s="136" t="s">
        <v>34</v>
      </c>
      <c r="L4" s="138" t="s">
        <v>32</v>
      </c>
      <c r="M4" s="134" t="s">
        <v>29</v>
      </c>
      <c r="N4" s="135" t="s">
        <v>30</v>
      </c>
      <c r="O4" s="136" t="s">
        <v>34</v>
      </c>
      <c r="P4" s="138" t="s">
        <v>32</v>
      </c>
      <c r="Q4" s="134" t="s">
        <v>29</v>
      </c>
      <c r="R4" s="135" t="s">
        <v>30</v>
      </c>
      <c r="S4" s="136" t="s">
        <v>34</v>
      </c>
      <c r="T4" s="138" t="s">
        <v>32</v>
      </c>
      <c r="U4" s="134" t="s">
        <v>29</v>
      </c>
      <c r="V4" s="135" t="s">
        <v>30</v>
      </c>
      <c r="W4" s="136" t="s">
        <v>34</v>
      </c>
      <c r="X4" s="139" t="s">
        <v>23</v>
      </c>
      <c r="Y4" s="291"/>
      <c r="Z4" s="271"/>
      <c r="AA4" s="273"/>
    </row>
    <row r="5" spans="1:32" ht="15.75">
      <c r="A5" s="179">
        <v>1</v>
      </c>
      <c r="B5" s="67">
        <f ca="1">+'ŽSG Ekipe+POJ'!B18</f>
        <v>0</v>
      </c>
      <c r="C5" s="67">
        <f ca="1">+'ŽSG Ekipe+POJ'!C18</f>
        <v>0</v>
      </c>
      <c r="D5" s="99">
        <f ca="1">+'ŽSG Ekipe+POJ'!D18</f>
        <v>0</v>
      </c>
      <c r="E5" s="92">
        <f ca="1">+'ŽSG Ekipe+POJ'!E18</f>
        <v>0</v>
      </c>
      <c r="F5" s="74">
        <f ca="1">+'ŽSG Ekipe+POJ'!F18</f>
        <v>0</v>
      </c>
      <c r="G5" s="74">
        <f ca="1">+'ŽSG Ekipe+POJ'!G18</f>
        <v>0</v>
      </c>
      <c r="H5" s="170">
        <f t="shared" ref="H5:H16" si="0">+E5+F5-G5</f>
        <v>0</v>
      </c>
      <c r="I5" s="92">
        <f ca="1">+'ŽSG Ekipe+POJ'!I18</f>
        <v>0</v>
      </c>
      <c r="J5" s="74">
        <f ca="1">+'ŽSG Ekipe+POJ'!J18</f>
        <v>0</v>
      </c>
      <c r="K5" s="74">
        <f ca="1">+'ŽSG Ekipe+POJ'!K18</f>
        <v>0</v>
      </c>
      <c r="L5" s="170">
        <f t="shared" ref="L5:L16" si="1">+I5+J5-K5</f>
        <v>0</v>
      </c>
      <c r="M5" s="92">
        <f ca="1">+'ŽSG Ekipe+POJ'!M18</f>
        <v>0</v>
      </c>
      <c r="N5" s="74">
        <f ca="1">+'ŽSG Ekipe+POJ'!N18</f>
        <v>0</v>
      </c>
      <c r="O5" s="74">
        <f ca="1">+'ŽSG Ekipe+POJ'!O18</f>
        <v>0</v>
      </c>
      <c r="P5" s="170">
        <f t="shared" ref="P5:P16" si="2">+M5+N5-O5</f>
        <v>0</v>
      </c>
      <c r="Q5" s="92">
        <f ca="1">+'ŽSG Ekipe+POJ'!Q18</f>
        <v>0</v>
      </c>
      <c r="R5" s="74">
        <f ca="1">+'ŽSG Ekipe+POJ'!R18</f>
        <v>0</v>
      </c>
      <c r="S5" s="74">
        <f ca="1">+'ŽSG Ekipe+POJ'!S18</f>
        <v>0</v>
      </c>
      <c r="T5" s="170">
        <f t="shared" ref="T5:T16" si="3">+Q5+R5-S5</f>
        <v>0</v>
      </c>
      <c r="U5" s="92">
        <f ca="1">+'ŽSG Ekipe+POJ'!U18</f>
        <v>0</v>
      </c>
      <c r="V5" s="74">
        <f ca="1">+'ŽSG Ekipe+POJ'!V18</f>
        <v>0</v>
      </c>
      <c r="W5" s="74">
        <f ca="1">+'ŽSG Ekipe+POJ'!W18</f>
        <v>0</v>
      </c>
      <c r="X5" s="169">
        <f t="shared" ref="X5:X16" si="4">+H5+L5+P5+T5</f>
        <v>0</v>
      </c>
      <c r="Y5" s="172">
        <v>47.2</v>
      </c>
      <c r="Z5" s="173">
        <v>48.8</v>
      </c>
      <c r="AA5" s="174">
        <f t="shared" ref="AA5:AA16" si="5">SUM(X5:Z5)-MIN(X5:Z5)</f>
        <v>96</v>
      </c>
      <c r="AB5" s="72">
        <f t="shared" ref="AB5:AB13" si="6">MAX(H5,L5,P5,T5)</f>
        <v>0</v>
      </c>
      <c r="AC5" s="24">
        <f>LARGE((H5,L5,P5,T5),2)</f>
        <v>0</v>
      </c>
      <c r="AD5" s="24">
        <f>LARGE((H5,L5,P5,T5),3)</f>
        <v>0</v>
      </c>
      <c r="AE5" s="24">
        <f>LARGE((H5,L5,P5,T5),4)</f>
        <v>0</v>
      </c>
    </row>
    <row r="6" spans="1:32" ht="15.75">
      <c r="A6" s="179">
        <v>2</v>
      </c>
      <c r="B6" s="67">
        <f ca="1">+'ŽSG Ekipe+POJ'!B17</f>
        <v>0</v>
      </c>
      <c r="C6" s="67">
        <f ca="1">+'ŽSG Ekipe+POJ'!C17</f>
        <v>0</v>
      </c>
      <c r="D6" s="99">
        <f ca="1">+'ŽSG Ekipe+POJ'!D17</f>
        <v>0</v>
      </c>
      <c r="E6" s="92">
        <f ca="1">+'ŽSG Ekipe+POJ'!E17</f>
        <v>0</v>
      </c>
      <c r="F6" s="74">
        <f ca="1">+'ŽSG Ekipe+POJ'!F17</f>
        <v>0</v>
      </c>
      <c r="G6" s="74">
        <f ca="1">+'ŽSG Ekipe+POJ'!G17</f>
        <v>0</v>
      </c>
      <c r="H6" s="170">
        <f t="shared" si="0"/>
        <v>0</v>
      </c>
      <c r="I6" s="92">
        <f ca="1">+'ŽSG Ekipe+POJ'!I17</f>
        <v>0</v>
      </c>
      <c r="J6" s="74">
        <f ca="1">+'ŽSG Ekipe+POJ'!J17</f>
        <v>0</v>
      </c>
      <c r="K6" s="74">
        <f ca="1">+'ŽSG Ekipe+POJ'!K17</f>
        <v>0</v>
      </c>
      <c r="L6" s="170">
        <f t="shared" si="1"/>
        <v>0</v>
      </c>
      <c r="M6" s="92">
        <f ca="1">+'ŽSG Ekipe+POJ'!M17</f>
        <v>0</v>
      </c>
      <c r="N6" s="74">
        <f ca="1">+'ŽSG Ekipe+POJ'!N17</f>
        <v>0</v>
      </c>
      <c r="O6" s="74">
        <f ca="1">+'ŽSG Ekipe+POJ'!O17</f>
        <v>0</v>
      </c>
      <c r="P6" s="170">
        <f t="shared" si="2"/>
        <v>0</v>
      </c>
      <c r="Q6" s="92">
        <f ca="1">+'ŽSG Ekipe+POJ'!Q17</f>
        <v>0</v>
      </c>
      <c r="R6" s="74">
        <f ca="1">+'ŽSG Ekipe+POJ'!R17</f>
        <v>0</v>
      </c>
      <c r="S6" s="74">
        <f ca="1">+'ŽSG Ekipe+POJ'!S17</f>
        <v>0</v>
      </c>
      <c r="T6" s="169">
        <f t="shared" si="3"/>
        <v>0</v>
      </c>
      <c r="U6" s="92">
        <f ca="1">+'ŽSG Ekipe+POJ'!U17</f>
        <v>0</v>
      </c>
      <c r="V6" s="74">
        <f ca="1">+'ŽSG Ekipe+POJ'!V17</f>
        <v>0</v>
      </c>
      <c r="W6" s="74">
        <f ca="1">+'ŽSG Ekipe+POJ'!W17</f>
        <v>0</v>
      </c>
      <c r="X6" s="169">
        <f t="shared" si="4"/>
        <v>0</v>
      </c>
      <c r="Y6" s="166">
        <v>47.5</v>
      </c>
      <c r="Z6" s="167">
        <v>47.55</v>
      </c>
      <c r="AA6" s="168">
        <f t="shared" si="5"/>
        <v>95.05</v>
      </c>
      <c r="AB6" s="72">
        <f t="shared" si="6"/>
        <v>0</v>
      </c>
      <c r="AC6" s="24">
        <f>LARGE((H6,L6,P6,T6),2)</f>
        <v>0</v>
      </c>
      <c r="AD6" s="24">
        <f>LARGE((H6,L6,P6,T6),3)</f>
        <v>0</v>
      </c>
      <c r="AE6" s="24">
        <f>LARGE((H6,L6,P6,T6),4)</f>
        <v>0</v>
      </c>
      <c r="AF6" s="48"/>
    </row>
    <row r="7" spans="1:32" ht="15.75">
      <c r="A7" s="179">
        <v>3</v>
      </c>
      <c r="B7" s="67">
        <f ca="1">+'ŽSG Ekipe+POJ'!B16</f>
        <v>0</v>
      </c>
      <c r="C7" s="67">
        <f ca="1">+'ŽSG Ekipe+POJ'!C16</f>
        <v>0</v>
      </c>
      <c r="D7" s="99">
        <f ca="1">+'ŽSG Ekipe+POJ'!D16</f>
        <v>0</v>
      </c>
      <c r="E7" s="92">
        <f ca="1">+'ŽSG Ekipe+POJ'!E16</f>
        <v>0</v>
      </c>
      <c r="F7" s="74">
        <f ca="1">+'ŽSG Ekipe+POJ'!F16</f>
        <v>0</v>
      </c>
      <c r="G7" s="74">
        <f ca="1">+'ŽSG Ekipe+POJ'!G16</f>
        <v>0</v>
      </c>
      <c r="H7" s="170">
        <f t="shared" si="0"/>
        <v>0</v>
      </c>
      <c r="I7" s="92">
        <f ca="1">+'ŽSG Ekipe+POJ'!I16</f>
        <v>0</v>
      </c>
      <c r="J7" s="74">
        <f ca="1">+'ŽSG Ekipe+POJ'!J16</f>
        <v>0</v>
      </c>
      <c r="K7" s="74">
        <f ca="1">+'ŽSG Ekipe+POJ'!K16</f>
        <v>0</v>
      </c>
      <c r="L7" s="170">
        <f t="shared" si="1"/>
        <v>0</v>
      </c>
      <c r="M7" s="92">
        <f ca="1">+'ŽSG Ekipe+POJ'!M16</f>
        <v>0</v>
      </c>
      <c r="N7" s="74">
        <f ca="1">+'ŽSG Ekipe+POJ'!N16</f>
        <v>0</v>
      </c>
      <c r="O7" s="74">
        <f ca="1">+'ŽSG Ekipe+POJ'!O16</f>
        <v>0</v>
      </c>
      <c r="P7" s="170">
        <f t="shared" si="2"/>
        <v>0</v>
      </c>
      <c r="Q7" s="92">
        <f ca="1">+'ŽSG Ekipe+POJ'!Q16</f>
        <v>0</v>
      </c>
      <c r="R7" s="74">
        <f ca="1">+'ŽSG Ekipe+POJ'!R16</f>
        <v>0</v>
      </c>
      <c r="S7" s="74">
        <f ca="1">+'ŽSG Ekipe+POJ'!S16</f>
        <v>0</v>
      </c>
      <c r="T7" s="169">
        <f t="shared" si="3"/>
        <v>0</v>
      </c>
      <c r="U7" s="92">
        <f ca="1">+'ŽSG Ekipe+POJ'!U16</f>
        <v>0</v>
      </c>
      <c r="V7" s="74">
        <f ca="1">+'ŽSG Ekipe+POJ'!V16</f>
        <v>0</v>
      </c>
      <c r="W7" s="74">
        <f ca="1">+'ŽSG Ekipe+POJ'!W16</f>
        <v>0</v>
      </c>
      <c r="X7" s="169">
        <f t="shared" si="4"/>
        <v>0</v>
      </c>
      <c r="Y7" s="166">
        <v>47.5</v>
      </c>
      <c r="Z7" s="167">
        <v>46.9</v>
      </c>
      <c r="AA7" s="168">
        <f t="shared" si="5"/>
        <v>94.4</v>
      </c>
      <c r="AB7" s="72">
        <f t="shared" si="6"/>
        <v>0</v>
      </c>
      <c r="AC7" s="24">
        <f>LARGE((H7,L7,P7,T7),2)</f>
        <v>0</v>
      </c>
      <c r="AD7" s="24">
        <f>LARGE((H7,L7,P7,T7),3)</f>
        <v>0</v>
      </c>
      <c r="AE7" s="24">
        <f>LARGE((H7,L7,P7,T7),4)</f>
        <v>0</v>
      </c>
      <c r="AF7" s="48"/>
    </row>
    <row r="8" spans="1:32" ht="15.75">
      <c r="A8" s="179">
        <v>4</v>
      </c>
      <c r="B8" s="67">
        <f ca="1">+'ŽSG Ekipe+POJ'!B236</f>
        <v>0</v>
      </c>
      <c r="C8" s="67">
        <f ca="1">+'ŽSG Ekipe+POJ'!C236</f>
        <v>0</v>
      </c>
      <c r="D8" s="99">
        <f ca="1">+'ŽSG Ekipe+POJ'!D236</f>
        <v>0</v>
      </c>
      <c r="E8" s="216">
        <f ca="1">+'ŽSG Ekipe+POJ'!E236</f>
        <v>0</v>
      </c>
      <c r="F8" s="214">
        <f ca="1">+'ŽSG Ekipe+POJ'!F236</f>
        <v>0</v>
      </c>
      <c r="G8" s="214">
        <f ca="1">+'ŽSG Ekipe+POJ'!G236</f>
        <v>0</v>
      </c>
      <c r="H8" s="169">
        <f t="shared" si="0"/>
        <v>0</v>
      </c>
      <c r="I8" s="216">
        <f ca="1">+'ŽSG Ekipe+POJ'!I236</f>
        <v>0</v>
      </c>
      <c r="J8" s="214">
        <f ca="1">+'ŽSG Ekipe+POJ'!J236</f>
        <v>0</v>
      </c>
      <c r="K8" s="214">
        <f ca="1">+'ŽSG Ekipe+POJ'!K236</f>
        <v>0</v>
      </c>
      <c r="L8" s="169">
        <f t="shared" si="1"/>
        <v>0</v>
      </c>
      <c r="M8" s="216">
        <f ca="1">+'ŽSG Ekipe+POJ'!M236</f>
        <v>0</v>
      </c>
      <c r="N8" s="214">
        <f ca="1">+'ŽSG Ekipe+POJ'!N236</f>
        <v>0</v>
      </c>
      <c r="O8" s="214">
        <f ca="1">+'ŽSG Ekipe+POJ'!O236</f>
        <v>0</v>
      </c>
      <c r="P8" s="169">
        <f t="shared" si="2"/>
        <v>0</v>
      </c>
      <c r="Q8" s="216">
        <f ca="1">+'ŽSG Ekipe+POJ'!Q236</f>
        <v>0</v>
      </c>
      <c r="R8" s="214">
        <f ca="1">+'ŽSG Ekipe+POJ'!R236</f>
        <v>0</v>
      </c>
      <c r="S8" s="214">
        <f ca="1">+'ŽSG Ekipe+POJ'!S236</f>
        <v>0</v>
      </c>
      <c r="T8" s="169">
        <f t="shared" si="3"/>
        <v>0</v>
      </c>
      <c r="U8" s="216">
        <f ca="1">+'ŽSG Ekipe+POJ'!U236</f>
        <v>0</v>
      </c>
      <c r="V8" s="214">
        <f ca="1">+'ŽSG Ekipe+POJ'!V236</f>
        <v>0</v>
      </c>
      <c r="W8" s="214">
        <f ca="1">+'ŽSG Ekipe+POJ'!W236</f>
        <v>0</v>
      </c>
      <c r="X8" s="169">
        <f t="shared" si="4"/>
        <v>0</v>
      </c>
      <c r="Y8" s="166">
        <v>0</v>
      </c>
      <c r="Z8" s="167">
        <v>0</v>
      </c>
      <c r="AA8" s="168">
        <f t="shared" si="5"/>
        <v>0</v>
      </c>
      <c r="AB8" s="72">
        <f t="shared" si="6"/>
        <v>0</v>
      </c>
      <c r="AC8" s="24">
        <f>LARGE((H8,L8,P8,T8),2)</f>
        <v>0</v>
      </c>
      <c r="AD8" s="24">
        <f>LARGE((H8,L8,P8,T8),3)</f>
        <v>0</v>
      </c>
      <c r="AE8" s="24">
        <f>LARGE((H8,L8,P8,T8),4)</f>
        <v>0</v>
      </c>
      <c r="AF8" s="48"/>
    </row>
    <row r="9" spans="1:32" ht="15.75">
      <c r="A9" s="179">
        <v>5</v>
      </c>
      <c r="B9" s="67">
        <f ca="1">+'ŽSG Ekipe+POJ'!B235</f>
        <v>0</v>
      </c>
      <c r="C9" s="67">
        <f ca="1">+'ŽSG Ekipe+POJ'!C235</f>
        <v>0</v>
      </c>
      <c r="D9" s="99">
        <f ca="1">+'ŽSG Ekipe+POJ'!D235</f>
        <v>0</v>
      </c>
      <c r="E9" s="232">
        <f ca="1">+'ŽSG Ekipe+POJ'!E235</f>
        <v>0</v>
      </c>
      <c r="F9" s="214">
        <f ca="1">+'ŽSG Ekipe+POJ'!F235</f>
        <v>0</v>
      </c>
      <c r="G9" s="217">
        <f ca="1">+'ŽSG Ekipe+POJ'!G235</f>
        <v>0</v>
      </c>
      <c r="H9" s="169">
        <f t="shared" si="0"/>
        <v>0</v>
      </c>
      <c r="I9" s="232">
        <f ca="1">+'ŽSG Ekipe+POJ'!I235</f>
        <v>0</v>
      </c>
      <c r="J9" s="214">
        <f ca="1">+'ŽSG Ekipe+POJ'!J235</f>
        <v>0</v>
      </c>
      <c r="K9" s="217">
        <f ca="1">+'ŽSG Ekipe+POJ'!K235</f>
        <v>0</v>
      </c>
      <c r="L9" s="169">
        <f t="shared" si="1"/>
        <v>0</v>
      </c>
      <c r="M9" s="232">
        <f ca="1">+'ŽSG Ekipe+POJ'!M235</f>
        <v>0</v>
      </c>
      <c r="N9" s="214">
        <f ca="1">+'ŽSG Ekipe+POJ'!N235</f>
        <v>0</v>
      </c>
      <c r="O9" s="217">
        <f ca="1">+'ŽSG Ekipe+POJ'!O235</f>
        <v>0</v>
      </c>
      <c r="P9" s="169">
        <f t="shared" si="2"/>
        <v>0</v>
      </c>
      <c r="Q9" s="232">
        <f ca="1">+'ŽSG Ekipe+POJ'!Q235</f>
        <v>0</v>
      </c>
      <c r="R9" s="214">
        <f ca="1">+'ŽSG Ekipe+POJ'!R235</f>
        <v>0</v>
      </c>
      <c r="S9" s="217">
        <f ca="1">+'ŽSG Ekipe+POJ'!S235</f>
        <v>0</v>
      </c>
      <c r="T9" s="169">
        <f t="shared" si="3"/>
        <v>0</v>
      </c>
      <c r="U9" s="232">
        <f ca="1">+'ŽSG Ekipe+POJ'!U235</f>
        <v>0</v>
      </c>
      <c r="V9" s="214">
        <f ca="1">+'ŽSG Ekipe+POJ'!V235</f>
        <v>0</v>
      </c>
      <c r="W9" s="217">
        <f ca="1">+'ŽSG Ekipe+POJ'!W235</f>
        <v>0</v>
      </c>
      <c r="X9" s="169">
        <f t="shared" si="4"/>
        <v>0</v>
      </c>
      <c r="Y9" s="166">
        <v>0</v>
      </c>
      <c r="Z9" s="167">
        <v>0</v>
      </c>
      <c r="AA9" s="168">
        <f t="shared" si="5"/>
        <v>0</v>
      </c>
      <c r="AB9" s="72">
        <f t="shared" si="6"/>
        <v>0</v>
      </c>
      <c r="AC9" s="24">
        <f>LARGE((H9,L9,P9,T9),2)</f>
        <v>0</v>
      </c>
      <c r="AD9" s="24">
        <f>LARGE((H9,L9,P9,T9),3)</f>
        <v>0</v>
      </c>
      <c r="AE9" s="24">
        <f>LARGE((H9,L9,P9,T9),4)</f>
        <v>0</v>
      </c>
      <c r="AF9" s="48"/>
    </row>
    <row r="10" spans="1:32" ht="15.75">
      <c r="A10" s="179">
        <v>6</v>
      </c>
      <c r="B10" s="67">
        <f ca="1">+'ŽSG Ekipe+POJ'!B234</f>
        <v>0</v>
      </c>
      <c r="C10" s="67">
        <f ca="1">+'ŽSG Ekipe+POJ'!C234</f>
        <v>0</v>
      </c>
      <c r="D10" s="99">
        <f ca="1">+'ŽSG Ekipe+POJ'!D234</f>
        <v>0</v>
      </c>
      <c r="E10" s="232">
        <f ca="1">+'ŽSG Ekipe+POJ'!E234</f>
        <v>0</v>
      </c>
      <c r="F10" s="214">
        <f ca="1">+'ŽSG Ekipe+POJ'!F234</f>
        <v>0</v>
      </c>
      <c r="G10" s="217">
        <f ca="1">+'ŽSG Ekipe+POJ'!G234</f>
        <v>0</v>
      </c>
      <c r="H10" s="169">
        <f t="shared" si="0"/>
        <v>0</v>
      </c>
      <c r="I10" s="232">
        <f ca="1">+'ŽSG Ekipe+POJ'!I234</f>
        <v>0</v>
      </c>
      <c r="J10" s="214">
        <f ca="1">+'ŽSG Ekipe+POJ'!J234</f>
        <v>0</v>
      </c>
      <c r="K10" s="217">
        <f ca="1">+'ŽSG Ekipe+POJ'!K234</f>
        <v>0</v>
      </c>
      <c r="L10" s="169">
        <f t="shared" si="1"/>
        <v>0</v>
      </c>
      <c r="M10" s="232">
        <f ca="1">+'ŽSG Ekipe+POJ'!M234</f>
        <v>0</v>
      </c>
      <c r="N10" s="214">
        <f ca="1">+'ŽSG Ekipe+POJ'!N234</f>
        <v>0</v>
      </c>
      <c r="O10" s="217">
        <f ca="1">+'ŽSG Ekipe+POJ'!O234</f>
        <v>0</v>
      </c>
      <c r="P10" s="169">
        <f t="shared" si="2"/>
        <v>0</v>
      </c>
      <c r="Q10" s="232">
        <f ca="1">+'ŽSG Ekipe+POJ'!Q234</f>
        <v>0</v>
      </c>
      <c r="R10" s="214">
        <f ca="1">+'ŽSG Ekipe+POJ'!R234</f>
        <v>0</v>
      </c>
      <c r="S10" s="217">
        <f ca="1">+'ŽSG Ekipe+POJ'!S234</f>
        <v>0</v>
      </c>
      <c r="T10" s="169">
        <f t="shared" si="3"/>
        <v>0</v>
      </c>
      <c r="U10" s="232">
        <f ca="1">+'ŽSG Ekipe+POJ'!U234</f>
        <v>0</v>
      </c>
      <c r="V10" s="214">
        <f ca="1">+'ŽSG Ekipe+POJ'!V234</f>
        <v>0</v>
      </c>
      <c r="W10" s="217">
        <f ca="1">+'ŽSG Ekipe+POJ'!W234</f>
        <v>0</v>
      </c>
      <c r="X10" s="169">
        <f t="shared" si="4"/>
        <v>0</v>
      </c>
      <c r="Y10" s="166">
        <v>0</v>
      </c>
      <c r="Z10" s="167">
        <v>0</v>
      </c>
      <c r="AA10" s="168">
        <f t="shared" si="5"/>
        <v>0</v>
      </c>
      <c r="AB10" s="72">
        <f t="shared" si="6"/>
        <v>0</v>
      </c>
      <c r="AC10" s="24">
        <f>LARGE((H10,L10,P10,T10),2)</f>
        <v>0</v>
      </c>
      <c r="AD10" s="24">
        <f>LARGE((H10,L10,P10,T10),3)</f>
        <v>0</v>
      </c>
      <c r="AE10" s="24">
        <f>LARGE((H10,L10,P10,T10),4)</f>
        <v>0</v>
      </c>
      <c r="AF10" s="48"/>
    </row>
    <row r="11" spans="1:32" ht="15.75">
      <c r="A11" s="179">
        <v>7</v>
      </c>
      <c r="B11" s="67">
        <f ca="1">+'ŽSG Ekipe+POJ'!B23</f>
        <v>0</v>
      </c>
      <c r="C11" s="67">
        <f ca="1">+'ŽSG Ekipe+POJ'!C23</f>
        <v>0</v>
      </c>
      <c r="D11" s="99">
        <f ca="1">+'ŽSG Ekipe+POJ'!D23</f>
        <v>0</v>
      </c>
      <c r="E11" s="190">
        <f ca="1">+'ŽSG Ekipe+POJ'!E23</f>
        <v>0</v>
      </c>
      <c r="F11" s="74">
        <f ca="1">+'ŽSG Ekipe+POJ'!F23</f>
        <v>0</v>
      </c>
      <c r="G11" s="94">
        <f ca="1">+'ŽSG Ekipe+POJ'!G23</f>
        <v>0</v>
      </c>
      <c r="H11" s="169">
        <f t="shared" si="0"/>
        <v>0</v>
      </c>
      <c r="I11" s="190">
        <f ca="1">+'ŽSG Ekipe+POJ'!I23</f>
        <v>0</v>
      </c>
      <c r="J11" s="74">
        <f ca="1">+'ŽSG Ekipe+POJ'!J23</f>
        <v>0</v>
      </c>
      <c r="K11" s="94">
        <f ca="1">+'ŽSG Ekipe+POJ'!K23</f>
        <v>0</v>
      </c>
      <c r="L11" s="169">
        <f t="shared" si="1"/>
        <v>0</v>
      </c>
      <c r="M11" s="190">
        <f ca="1">+'ŽSG Ekipe+POJ'!M23</f>
        <v>0</v>
      </c>
      <c r="N11" s="74">
        <f ca="1">+'ŽSG Ekipe+POJ'!N23</f>
        <v>0</v>
      </c>
      <c r="O11" s="94">
        <f ca="1">+'ŽSG Ekipe+POJ'!O23</f>
        <v>0</v>
      </c>
      <c r="P11" s="169">
        <f t="shared" si="2"/>
        <v>0</v>
      </c>
      <c r="Q11" s="190">
        <f ca="1">+'ŽSG Ekipe+POJ'!Q23</f>
        <v>0</v>
      </c>
      <c r="R11" s="74">
        <f ca="1">+'ŽSG Ekipe+POJ'!R23</f>
        <v>0</v>
      </c>
      <c r="S11" s="94">
        <f ca="1">+'ŽSG Ekipe+POJ'!S23</f>
        <v>0</v>
      </c>
      <c r="T11" s="169">
        <f t="shared" si="3"/>
        <v>0</v>
      </c>
      <c r="U11" s="190">
        <f ca="1">+'ŽSG Ekipe+POJ'!U23</f>
        <v>0</v>
      </c>
      <c r="V11" s="74">
        <f ca="1">+'ŽSG Ekipe+POJ'!V23</f>
        <v>0</v>
      </c>
      <c r="W11" s="94">
        <f ca="1">+'ŽSG Ekipe+POJ'!W23</f>
        <v>0</v>
      </c>
      <c r="X11" s="169">
        <f t="shared" si="4"/>
        <v>0</v>
      </c>
      <c r="Y11" s="166">
        <v>0</v>
      </c>
      <c r="Z11" s="167">
        <v>39.6</v>
      </c>
      <c r="AA11" s="168">
        <f t="shared" si="5"/>
        <v>39.6</v>
      </c>
      <c r="AB11" s="72">
        <f t="shared" si="6"/>
        <v>0</v>
      </c>
      <c r="AC11" s="24">
        <f>LARGE((H11,L11,P11,T11),2)</f>
        <v>0</v>
      </c>
      <c r="AD11" s="24">
        <f>LARGE((H11,L11,P11,T11),3)</f>
        <v>0</v>
      </c>
      <c r="AE11" s="24">
        <f>LARGE((H11,L11,P11,T11),4)</f>
        <v>0</v>
      </c>
      <c r="AF11" s="48"/>
    </row>
    <row r="12" spans="1:32" ht="15.75">
      <c r="A12" s="179">
        <v>8</v>
      </c>
      <c r="B12" s="67">
        <f ca="1">+'ŽSG Ekipe+POJ'!B21</f>
        <v>0</v>
      </c>
      <c r="C12" s="67">
        <f ca="1">+'ŽSG Ekipe+POJ'!C21</f>
        <v>0</v>
      </c>
      <c r="D12" s="99">
        <f ca="1">+'ŽSG Ekipe+POJ'!D21</f>
        <v>0</v>
      </c>
      <c r="E12" s="190">
        <f ca="1">+'ŽSG Ekipe+POJ'!E21</f>
        <v>0</v>
      </c>
      <c r="F12" s="74">
        <f ca="1">+'ŽSG Ekipe+POJ'!F21</f>
        <v>0</v>
      </c>
      <c r="G12" s="94">
        <f ca="1">+'ŽSG Ekipe+POJ'!G21</f>
        <v>0</v>
      </c>
      <c r="H12" s="169">
        <f t="shared" si="0"/>
        <v>0</v>
      </c>
      <c r="I12" s="190">
        <f ca="1">+'ŽSG Ekipe+POJ'!I21</f>
        <v>0</v>
      </c>
      <c r="J12" s="74">
        <f ca="1">+'ŽSG Ekipe+POJ'!J21</f>
        <v>0</v>
      </c>
      <c r="K12" s="94">
        <f ca="1">+'ŽSG Ekipe+POJ'!K21</f>
        <v>0</v>
      </c>
      <c r="L12" s="169">
        <f t="shared" si="1"/>
        <v>0</v>
      </c>
      <c r="M12" s="190">
        <f ca="1">+'ŽSG Ekipe+POJ'!M21</f>
        <v>0</v>
      </c>
      <c r="N12" s="74">
        <f ca="1">+'ŽSG Ekipe+POJ'!N21</f>
        <v>0</v>
      </c>
      <c r="O12" s="94">
        <f ca="1">+'ŽSG Ekipe+POJ'!O21</f>
        <v>0</v>
      </c>
      <c r="P12" s="169">
        <f t="shared" si="2"/>
        <v>0</v>
      </c>
      <c r="Q12" s="190">
        <f ca="1">+'ŽSG Ekipe+POJ'!Q21</f>
        <v>0</v>
      </c>
      <c r="R12" s="74">
        <f ca="1">+'ŽSG Ekipe+POJ'!R21</f>
        <v>0</v>
      </c>
      <c r="S12" s="94">
        <f ca="1">+'ŽSG Ekipe+POJ'!S21</f>
        <v>0</v>
      </c>
      <c r="T12" s="169">
        <f t="shared" si="3"/>
        <v>0</v>
      </c>
      <c r="U12" s="190">
        <f ca="1">+'ŽSG Ekipe+POJ'!U21</f>
        <v>0</v>
      </c>
      <c r="V12" s="74">
        <f ca="1">+'ŽSG Ekipe+POJ'!V21</f>
        <v>0</v>
      </c>
      <c r="W12" s="94">
        <f ca="1">+'ŽSG Ekipe+POJ'!W21</f>
        <v>0</v>
      </c>
      <c r="X12" s="169">
        <f t="shared" si="4"/>
        <v>0</v>
      </c>
      <c r="Y12" s="166">
        <v>0</v>
      </c>
      <c r="Z12" s="167">
        <v>39.700000000000003</v>
      </c>
      <c r="AA12" s="168">
        <f t="shared" si="5"/>
        <v>39.700000000000003</v>
      </c>
      <c r="AB12" s="72">
        <f t="shared" si="6"/>
        <v>0</v>
      </c>
      <c r="AC12" s="24">
        <f>LARGE((H12,L12,P12,T12),2)</f>
        <v>0</v>
      </c>
      <c r="AD12" s="24">
        <f>LARGE((H12,L12,P12,T12),3)</f>
        <v>0</v>
      </c>
      <c r="AE12" s="24">
        <f>LARGE((H12,L12,P12,T12),4)</f>
        <v>0</v>
      </c>
      <c r="AF12" s="48"/>
    </row>
    <row r="13" spans="1:32" ht="15.75">
      <c r="A13" s="179">
        <v>9</v>
      </c>
      <c r="B13" s="67">
        <f ca="1">+'ŽSG Ekipe+POJ'!B25</f>
        <v>0</v>
      </c>
      <c r="C13" s="67">
        <f ca="1">+'ŽSG Ekipe+POJ'!C25</f>
        <v>0</v>
      </c>
      <c r="D13" s="99">
        <f ca="1">+'ŽSG Ekipe+POJ'!D25</f>
        <v>0</v>
      </c>
      <c r="E13" s="190">
        <f ca="1">+'ŽSG Ekipe+POJ'!E25</f>
        <v>0</v>
      </c>
      <c r="F13" s="74">
        <f ca="1">+'ŽSG Ekipe+POJ'!F25</f>
        <v>0</v>
      </c>
      <c r="G13" s="94">
        <f ca="1">+'ŽSG Ekipe+POJ'!G25</f>
        <v>0</v>
      </c>
      <c r="H13" s="169">
        <f t="shared" si="0"/>
        <v>0</v>
      </c>
      <c r="I13" s="190">
        <f ca="1">+'ŽSG Ekipe+POJ'!I25</f>
        <v>0</v>
      </c>
      <c r="J13" s="74">
        <f ca="1">+'ŽSG Ekipe+POJ'!J25</f>
        <v>0</v>
      </c>
      <c r="K13" s="94">
        <f ca="1">+'ŽSG Ekipe+POJ'!K25</f>
        <v>0</v>
      </c>
      <c r="L13" s="169">
        <f t="shared" si="1"/>
        <v>0</v>
      </c>
      <c r="M13" s="190">
        <f ca="1">+'ŽSG Ekipe+POJ'!M25</f>
        <v>0</v>
      </c>
      <c r="N13" s="74">
        <f ca="1">+'ŽSG Ekipe+POJ'!N25</f>
        <v>0</v>
      </c>
      <c r="O13" s="94">
        <f ca="1">+'ŽSG Ekipe+POJ'!O25</f>
        <v>0</v>
      </c>
      <c r="P13" s="169">
        <f t="shared" si="2"/>
        <v>0</v>
      </c>
      <c r="Q13" s="190">
        <f ca="1">+'ŽSG Ekipe+POJ'!Q25</f>
        <v>0</v>
      </c>
      <c r="R13" s="74">
        <f ca="1">+'ŽSG Ekipe+POJ'!R25</f>
        <v>0</v>
      </c>
      <c r="S13" s="94">
        <f ca="1">+'ŽSG Ekipe+POJ'!S25</f>
        <v>0</v>
      </c>
      <c r="T13" s="169">
        <f t="shared" si="3"/>
        <v>0</v>
      </c>
      <c r="U13" s="190">
        <f ca="1">+'ŽSG Ekipe+POJ'!U25</f>
        <v>0</v>
      </c>
      <c r="V13" s="74">
        <f ca="1">+'ŽSG Ekipe+POJ'!V25</f>
        <v>0</v>
      </c>
      <c r="W13" s="94">
        <f ca="1">+'ŽSG Ekipe+POJ'!W25</f>
        <v>0</v>
      </c>
      <c r="X13" s="169">
        <f t="shared" si="4"/>
        <v>0</v>
      </c>
      <c r="Y13" s="166">
        <v>0</v>
      </c>
      <c r="Z13" s="167">
        <v>37</v>
      </c>
      <c r="AA13" s="168">
        <f t="shared" si="5"/>
        <v>37</v>
      </c>
      <c r="AB13" s="72">
        <f t="shared" si="6"/>
        <v>0</v>
      </c>
      <c r="AC13" s="24">
        <f>LARGE((H13,L13,P13,T13),2)</f>
        <v>0</v>
      </c>
      <c r="AD13" s="24">
        <f>LARGE((H13,L13,P13,T13),3)</f>
        <v>0</v>
      </c>
      <c r="AE13" s="24">
        <f>LARGE((H13,L13,P13,T13),4)</f>
        <v>0</v>
      </c>
      <c r="AF13" s="48"/>
    </row>
    <row r="14" spans="1:32" ht="15.75">
      <c r="A14" s="179">
        <v>10</v>
      </c>
      <c r="B14" s="67">
        <f ca="1">+'ŽSG Ekipe+POJ'!B24</f>
        <v>0</v>
      </c>
      <c r="C14" s="67">
        <f ca="1">+'ŽSG Ekipe+POJ'!C24</f>
        <v>0</v>
      </c>
      <c r="D14" s="218">
        <f ca="1">+'ŽSG Ekipe+POJ'!D24</f>
        <v>0</v>
      </c>
      <c r="E14" s="94">
        <f ca="1">+'ŽSG Ekipe+POJ'!E24</f>
        <v>0</v>
      </c>
      <c r="F14" s="74">
        <f ca="1">+'ŽSG Ekipe+POJ'!F24</f>
        <v>0</v>
      </c>
      <c r="G14" s="74">
        <f ca="1">+'ŽSG Ekipe+POJ'!G24</f>
        <v>0</v>
      </c>
      <c r="H14" s="169">
        <f t="shared" si="0"/>
        <v>0</v>
      </c>
      <c r="I14" s="74">
        <f ca="1">+'ŽSG Ekipe+POJ'!I24</f>
        <v>0</v>
      </c>
      <c r="J14" s="74">
        <f ca="1">+'ŽSG Ekipe+POJ'!J24</f>
        <v>0</v>
      </c>
      <c r="K14" s="74">
        <f ca="1">+'ŽSG Ekipe+POJ'!K24</f>
        <v>0</v>
      </c>
      <c r="L14" s="169">
        <f t="shared" si="1"/>
        <v>0</v>
      </c>
      <c r="M14" s="74">
        <f ca="1">+'ŽSG Ekipe+POJ'!M24</f>
        <v>0</v>
      </c>
      <c r="N14" s="74">
        <f ca="1">+'ŽSG Ekipe+POJ'!N24</f>
        <v>0</v>
      </c>
      <c r="O14" s="74">
        <f ca="1">+'ŽSG Ekipe+POJ'!O24</f>
        <v>0</v>
      </c>
      <c r="P14" s="169">
        <f t="shared" si="2"/>
        <v>0</v>
      </c>
      <c r="Q14" s="74">
        <f ca="1">+'ŽSG Ekipe+POJ'!Q24</f>
        <v>0</v>
      </c>
      <c r="R14" s="74">
        <f ca="1">+'ŽSG Ekipe+POJ'!R24</f>
        <v>0</v>
      </c>
      <c r="S14" s="74">
        <f ca="1">+'ŽSG Ekipe+POJ'!S24</f>
        <v>0</v>
      </c>
      <c r="T14" s="169">
        <f t="shared" si="3"/>
        <v>0</v>
      </c>
      <c r="U14" s="74">
        <f ca="1">+'ŽSG Ekipe+POJ'!U24</f>
        <v>0</v>
      </c>
      <c r="V14" s="74">
        <f ca="1">+'ŽSG Ekipe+POJ'!V24</f>
        <v>0</v>
      </c>
      <c r="W14" s="74">
        <f ca="1">+'ŽSG Ekipe+POJ'!W24</f>
        <v>0</v>
      </c>
      <c r="X14" s="169">
        <f t="shared" si="4"/>
        <v>0</v>
      </c>
      <c r="Y14" s="166">
        <v>0</v>
      </c>
      <c r="Z14" s="167">
        <v>36.4</v>
      </c>
      <c r="AA14" s="168">
        <f t="shared" si="5"/>
        <v>36.4</v>
      </c>
      <c r="AB14" s="72">
        <f>MAX(H14,L14,P14,T14)</f>
        <v>0</v>
      </c>
      <c r="AC14" s="24">
        <f>LARGE((H14,L14,P14,T14),2)</f>
        <v>0</v>
      </c>
      <c r="AD14" s="24">
        <f>LARGE((H14,L14,P14,T14),3)</f>
        <v>0</v>
      </c>
      <c r="AE14" s="24">
        <f>LARGE((H14,L14,P14,T14),4)</f>
        <v>0</v>
      </c>
      <c r="AF14" s="48"/>
    </row>
    <row r="15" spans="1:32" ht="15.75">
      <c r="A15" s="179">
        <v>11</v>
      </c>
      <c r="B15" s="67">
        <f ca="1">+'ŽSG Ekipe+POJ'!B22</f>
        <v>0</v>
      </c>
      <c r="C15" s="67">
        <f ca="1">+'ŽSG Ekipe+POJ'!C22</f>
        <v>0</v>
      </c>
      <c r="D15" s="218">
        <f ca="1">+'ŽSG Ekipe+POJ'!D22</f>
        <v>0</v>
      </c>
      <c r="E15" s="94">
        <f ca="1">+'ŽSG Ekipe+POJ'!E22</f>
        <v>0</v>
      </c>
      <c r="F15" s="74">
        <f ca="1">+'ŽSG Ekipe+POJ'!F22</f>
        <v>0</v>
      </c>
      <c r="G15" s="74">
        <f ca="1">+'ŽSG Ekipe+POJ'!G22</f>
        <v>0</v>
      </c>
      <c r="H15" s="169">
        <f t="shared" si="0"/>
        <v>0</v>
      </c>
      <c r="I15" s="74">
        <f ca="1">+'ŽSG Ekipe+POJ'!I22</f>
        <v>0</v>
      </c>
      <c r="J15" s="74">
        <f ca="1">+'ŽSG Ekipe+POJ'!J22</f>
        <v>0</v>
      </c>
      <c r="K15" s="74">
        <f ca="1">+'ŽSG Ekipe+POJ'!K22</f>
        <v>0</v>
      </c>
      <c r="L15" s="169">
        <f t="shared" si="1"/>
        <v>0</v>
      </c>
      <c r="M15" s="74">
        <f ca="1">+'ŽSG Ekipe+POJ'!M22</f>
        <v>0</v>
      </c>
      <c r="N15" s="74">
        <f ca="1">+'ŽSG Ekipe+POJ'!N22</f>
        <v>0</v>
      </c>
      <c r="O15" s="74">
        <f ca="1">+'ŽSG Ekipe+POJ'!O22</f>
        <v>0</v>
      </c>
      <c r="P15" s="169">
        <f t="shared" si="2"/>
        <v>0</v>
      </c>
      <c r="Q15" s="74">
        <f ca="1">+'ŽSG Ekipe+POJ'!Q22</f>
        <v>0</v>
      </c>
      <c r="R15" s="74">
        <f ca="1">+'ŽSG Ekipe+POJ'!R22</f>
        <v>0</v>
      </c>
      <c r="S15" s="74">
        <f ca="1">+'ŽSG Ekipe+POJ'!S22</f>
        <v>0</v>
      </c>
      <c r="T15" s="169">
        <f t="shared" si="3"/>
        <v>0</v>
      </c>
      <c r="U15" s="74">
        <f ca="1">+'ŽSG Ekipe+POJ'!U22</f>
        <v>0</v>
      </c>
      <c r="V15" s="74">
        <f ca="1">+'ŽSG Ekipe+POJ'!V22</f>
        <v>0</v>
      </c>
      <c r="W15" s="74">
        <f ca="1">+'ŽSG Ekipe+POJ'!W22</f>
        <v>0</v>
      </c>
      <c r="X15" s="169">
        <f t="shared" si="4"/>
        <v>0</v>
      </c>
      <c r="Y15" s="166">
        <v>0</v>
      </c>
      <c r="Z15" s="167">
        <v>36.299999999999997</v>
      </c>
      <c r="AA15" s="168">
        <f t="shared" si="5"/>
        <v>36.299999999999997</v>
      </c>
      <c r="AB15" s="72">
        <f>MAX(H15,L15,P15,T15)</f>
        <v>0</v>
      </c>
      <c r="AC15" s="24">
        <f>LARGE((H15,L15,P15,T15),2)</f>
        <v>0</v>
      </c>
      <c r="AD15" s="24">
        <f>LARGE((H15,L15,P15,T15),3)</f>
        <v>0</v>
      </c>
      <c r="AE15" s="24">
        <f>LARGE((H15,L15,P15,T15),4)</f>
        <v>0</v>
      </c>
      <c r="AF15" s="48"/>
    </row>
    <row r="16" spans="1:32" ht="15.75">
      <c r="A16" s="179">
        <v>12</v>
      </c>
      <c r="B16" s="67">
        <f ca="1">+'ŽSG Ekipe+POJ'!B15</f>
        <v>0</v>
      </c>
      <c r="C16" s="67">
        <f ca="1">+'ŽSG Ekipe+POJ'!C15</f>
        <v>0</v>
      </c>
      <c r="D16" s="218" t="str">
        <f ca="1">+'ŽSG Ekipe+POJ'!D15</f>
        <v>2001.</v>
      </c>
      <c r="E16" s="235"/>
      <c r="F16" s="74"/>
      <c r="G16" s="74">
        <f ca="1">+'ŽSG Ekipe+POJ'!G15</f>
        <v>0</v>
      </c>
      <c r="H16" s="169">
        <f t="shared" si="0"/>
        <v>0</v>
      </c>
      <c r="I16" s="74"/>
      <c r="J16" s="74"/>
      <c r="K16" s="74">
        <f ca="1">+'ŽSG Ekipe+POJ'!K15</f>
        <v>0</v>
      </c>
      <c r="L16" s="169">
        <f t="shared" si="1"/>
        <v>0</v>
      </c>
      <c r="M16" s="74"/>
      <c r="N16" s="74"/>
      <c r="O16" s="74">
        <f ca="1">+'ŽSG Ekipe+POJ'!O15</f>
        <v>0</v>
      </c>
      <c r="P16" s="169">
        <f t="shared" si="2"/>
        <v>0</v>
      </c>
      <c r="Q16" s="74"/>
      <c r="R16" s="74"/>
      <c r="S16" s="74">
        <f ca="1">+'ŽSG Ekipe+POJ'!S15</f>
        <v>0</v>
      </c>
      <c r="T16" s="169">
        <f t="shared" si="3"/>
        <v>0</v>
      </c>
      <c r="U16" s="74">
        <f ca="1">+'ŽSG Ekipe+POJ'!U15</f>
        <v>0</v>
      </c>
      <c r="V16" s="74">
        <f ca="1">+'ŽSG Ekipe+POJ'!V15</f>
        <v>0</v>
      </c>
      <c r="W16" s="74">
        <f ca="1">+'ŽSG Ekipe+POJ'!W15</f>
        <v>0</v>
      </c>
      <c r="X16" s="169">
        <f t="shared" si="4"/>
        <v>0</v>
      </c>
      <c r="Y16" s="166">
        <v>47.8</v>
      </c>
      <c r="Z16" s="167">
        <v>49.2</v>
      </c>
      <c r="AA16" s="168">
        <f t="shared" si="5"/>
        <v>97</v>
      </c>
      <c r="AB16" s="72">
        <f>MAX(H16,L16,P16,T16)</f>
        <v>0</v>
      </c>
      <c r="AC16" s="24">
        <f>LARGE((H16,L16,P16,T16),2)</f>
        <v>0</v>
      </c>
      <c r="AD16" s="24">
        <f>LARGE((H16,L16,P16,T16),3)</f>
        <v>0</v>
      </c>
      <c r="AE16" s="24">
        <f>LARGE((H16,L16,P16,T16),4)</f>
        <v>0</v>
      </c>
      <c r="AF16" s="48"/>
    </row>
  </sheetData>
  <mergeCells count="9">
    <mergeCell ref="AA3:AA4"/>
    <mergeCell ref="Q3:T3"/>
    <mergeCell ref="U3:X3"/>
    <mergeCell ref="Y3:Y4"/>
    <mergeCell ref="Z3:Z4"/>
    <mergeCell ref="D3:D4"/>
    <mergeCell ref="E3:H3"/>
    <mergeCell ref="I3:L3"/>
    <mergeCell ref="M3:P3"/>
  </mergeCells>
  <phoneticPr fontId="30" type="noConversion"/>
  <printOptions horizontalCentered="1"/>
  <pageMargins left="0.31496062992125984" right="0.11811023622047245" top="0.86614173228346458" bottom="0.59055118110236227" header="0.39370078740157483" footer="0.11811023622047245"/>
  <pageSetup paperSize="9" scale="85" orientation="landscape" r:id="rId1"/>
  <headerFooter alignWithMargins="0">
    <oddHeader>&amp;LGK "MARJAN"&amp;C9. KUP RH - REGIJA JUG 
"B" PROGRAM  III  KOLO&amp;RSplit,18.10.09.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F160"/>
  <sheetViews>
    <sheetView view="pageBreakPreview" zoomScale="85" zoomScaleNormal="75" zoomScaleSheetLayoutView="100" workbookViewId="0">
      <selection activeCell="J70" sqref="J70"/>
    </sheetView>
  </sheetViews>
  <sheetFormatPr defaultRowHeight="15" outlineLevelCol="1"/>
  <cols>
    <col min="1" max="1" width="5" style="9" customWidth="1"/>
    <col min="2" max="2" width="19" customWidth="1"/>
    <col min="3" max="3" width="12.140625" style="43" customWidth="1"/>
    <col min="4" max="4" width="8" style="41" customWidth="1" outlineLevel="1"/>
    <col min="5" max="6" width="6.28515625" style="41" customWidth="1"/>
    <col min="7" max="7" width="5.7109375" style="41" hidden="1" customWidth="1"/>
    <col min="8" max="8" width="8" style="12" customWidth="1"/>
    <col min="9" max="9" width="6.28515625" style="41" customWidth="1"/>
    <col min="10" max="10" width="6.7109375" style="41" customWidth="1"/>
    <col min="11" max="11" width="5.7109375" style="41" hidden="1" customWidth="1"/>
    <col min="12" max="12" width="7.85546875" style="12" customWidth="1"/>
    <col min="13" max="13" width="6.28515625" style="41" customWidth="1"/>
    <col min="14" max="14" width="6.85546875" style="41" customWidth="1"/>
    <col min="15" max="15" width="5.7109375" style="41" hidden="1" customWidth="1"/>
    <col min="16" max="16" width="7.85546875" style="12" customWidth="1"/>
    <col min="17" max="17" width="6.28515625" style="41" customWidth="1"/>
    <col min="18" max="18" width="6.42578125" style="41" customWidth="1"/>
    <col min="19" max="19" width="5.7109375" style="41" hidden="1" customWidth="1"/>
    <col min="20" max="20" width="7.7109375" style="12" customWidth="1"/>
    <col min="21" max="23" width="6.42578125" style="12" hidden="1" customWidth="1"/>
    <col min="24" max="24" width="9.42578125" style="13" customWidth="1"/>
    <col min="25" max="26" width="6.28515625" style="13" customWidth="1"/>
    <col min="27" max="27" width="9.28515625" style="6" customWidth="1"/>
    <col min="28" max="28" width="8.140625" hidden="1" customWidth="1" outlineLevel="1"/>
    <col min="29" max="31" width="8" hidden="1" customWidth="1" outlineLevel="1"/>
    <col min="32" max="32" width="5.140625" customWidth="1" collapsed="1"/>
  </cols>
  <sheetData>
    <row r="1" spans="1:32" ht="6.75" customHeight="1"/>
    <row r="2" spans="1:32" s="48" customFormat="1" ht="17.25" customHeight="1" thickBot="1">
      <c r="A2" s="19"/>
      <c r="B2" s="57" t="str">
        <f ca="1">'ŽSG Ekipe+POJ'!B2</f>
        <v>A kadetkinje (1996. - 1997.)</v>
      </c>
      <c r="C2" s="75"/>
      <c r="D2" s="165"/>
      <c r="E2" s="68"/>
      <c r="F2" s="68"/>
      <c r="G2" s="68"/>
      <c r="H2" s="70"/>
      <c r="I2" s="68"/>
      <c r="J2" s="68"/>
      <c r="K2" s="68"/>
      <c r="L2" s="70"/>
      <c r="M2" s="68"/>
      <c r="N2" s="68"/>
      <c r="O2" s="68"/>
      <c r="P2" s="70"/>
      <c r="Q2" s="68"/>
      <c r="R2" s="68"/>
      <c r="S2" s="68"/>
      <c r="T2" s="70"/>
      <c r="U2" s="69"/>
      <c r="V2" s="69"/>
      <c r="W2" s="69"/>
      <c r="X2" s="70"/>
      <c r="Y2" s="70"/>
      <c r="Z2" s="70"/>
      <c r="AA2" s="71"/>
    </row>
    <row r="3" spans="1:32" ht="24" customHeight="1">
      <c r="A3" s="201" t="s">
        <v>28</v>
      </c>
      <c r="B3" s="202" t="s">
        <v>21</v>
      </c>
      <c r="C3" s="203" t="s">
        <v>17</v>
      </c>
      <c r="D3" s="276" t="s">
        <v>46</v>
      </c>
      <c r="E3" s="278"/>
      <c r="F3" s="279"/>
      <c r="G3" s="279"/>
      <c r="H3" s="280"/>
      <c r="I3" s="278"/>
      <c r="J3" s="279"/>
      <c r="K3" s="279"/>
      <c r="L3" s="280"/>
      <c r="M3" s="278"/>
      <c r="N3" s="279"/>
      <c r="O3" s="279"/>
      <c r="P3" s="280"/>
      <c r="Q3" s="278"/>
      <c r="R3" s="279"/>
      <c r="S3" s="279"/>
      <c r="T3" s="280"/>
      <c r="U3" s="283" t="s">
        <v>50</v>
      </c>
      <c r="V3" s="284"/>
      <c r="W3" s="284"/>
      <c r="X3" s="284"/>
      <c r="Y3" s="292" t="s">
        <v>48</v>
      </c>
      <c r="Z3" s="286" t="s">
        <v>52</v>
      </c>
      <c r="AA3" s="288" t="s">
        <v>49</v>
      </c>
    </row>
    <row r="4" spans="1:32" ht="16.5" customHeight="1" thickBot="1">
      <c r="A4" s="140"/>
      <c r="B4" s="141"/>
      <c r="C4" s="142"/>
      <c r="D4" s="277"/>
      <c r="E4" s="134" t="s">
        <v>29</v>
      </c>
      <c r="F4" s="135" t="s">
        <v>30</v>
      </c>
      <c r="G4" s="136" t="s">
        <v>34</v>
      </c>
      <c r="H4" s="137" t="s">
        <v>32</v>
      </c>
      <c r="I4" s="134" t="s">
        <v>29</v>
      </c>
      <c r="J4" s="135" t="s">
        <v>30</v>
      </c>
      <c r="K4" s="136" t="s">
        <v>34</v>
      </c>
      <c r="L4" s="138" t="s">
        <v>32</v>
      </c>
      <c r="M4" s="134" t="s">
        <v>29</v>
      </c>
      <c r="N4" s="135" t="s">
        <v>30</v>
      </c>
      <c r="O4" s="136" t="s">
        <v>34</v>
      </c>
      <c r="P4" s="138" t="s">
        <v>32</v>
      </c>
      <c r="Q4" s="134" t="s">
        <v>29</v>
      </c>
      <c r="R4" s="135" t="s">
        <v>30</v>
      </c>
      <c r="S4" s="136" t="s">
        <v>34</v>
      </c>
      <c r="T4" s="138" t="s">
        <v>32</v>
      </c>
      <c r="U4" s="134" t="s">
        <v>29</v>
      </c>
      <c r="V4" s="135" t="s">
        <v>30</v>
      </c>
      <c r="W4" s="136" t="s">
        <v>34</v>
      </c>
      <c r="X4" s="139" t="s">
        <v>23</v>
      </c>
      <c r="Y4" s="293"/>
      <c r="Z4" s="287"/>
      <c r="AA4" s="289"/>
    </row>
    <row r="5" spans="1:32" s="108" customFormat="1" ht="16.5" customHeight="1">
      <c r="A5" s="140">
        <v>1</v>
      </c>
      <c r="B5" s="109">
        <f ca="1">+'ŽSG Ekipe+POJ'!B5</f>
        <v>0</v>
      </c>
      <c r="C5" s="163">
        <f ca="1">+'ŽSG Ekipe+POJ'!C5</f>
        <v>0</v>
      </c>
      <c r="D5" s="163" t="str">
        <f ca="1">+'ŽSG Ekipe+POJ'!D5</f>
        <v>1996.</v>
      </c>
      <c r="E5" s="117">
        <f ca="1">+'ŽSG Ekipe+POJ'!E5</f>
        <v>0</v>
      </c>
      <c r="F5" s="117">
        <f ca="1">+'ŽSG Ekipe+POJ'!F5</f>
        <v>0</v>
      </c>
      <c r="G5" s="117">
        <f ca="1">+'ŽSG Ekipe+POJ'!G5</f>
        <v>0</v>
      </c>
      <c r="H5" s="180">
        <f ca="1">+E5+F5-G5</f>
        <v>0</v>
      </c>
      <c r="I5" s="117">
        <f ca="1">+'ŽSG Ekipe+POJ'!I5</f>
        <v>0</v>
      </c>
      <c r="J5" s="117">
        <f ca="1">+'ŽSG Ekipe+POJ'!J5</f>
        <v>0</v>
      </c>
      <c r="K5" s="117">
        <f ca="1">+'ŽSG Ekipe+POJ'!K5</f>
        <v>0</v>
      </c>
      <c r="L5" s="180">
        <f ca="1">+I5+J5-K5</f>
        <v>0</v>
      </c>
      <c r="M5" s="117">
        <f ca="1">+'ŽSG Ekipe+POJ'!M5</f>
        <v>0</v>
      </c>
      <c r="N5" s="117">
        <f ca="1">+'ŽSG Ekipe+POJ'!N5</f>
        <v>0</v>
      </c>
      <c r="O5" s="117">
        <f ca="1">+'ŽSG Ekipe+POJ'!O5</f>
        <v>0</v>
      </c>
      <c r="P5" s="180">
        <f ca="1">+M5+N5-O5</f>
        <v>0</v>
      </c>
      <c r="Q5" s="117">
        <f ca="1">+'ŽSG Ekipe+POJ'!Q5</f>
        <v>0</v>
      </c>
      <c r="R5" s="117">
        <f ca="1">+'ŽSG Ekipe+POJ'!R5</f>
        <v>0</v>
      </c>
      <c r="S5" s="117">
        <f ca="1">+'ŽSG Ekipe+POJ'!S5</f>
        <v>0</v>
      </c>
      <c r="T5" s="169">
        <f ca="1">+Q5+R5-S5</f>
        <v>0</v>
      </c>
      <c r="U5" s="171">
        <f ca="1">+'ŽSG Ekipe+POJ'!U5</f>
        <v>0</v>
      </c>
      <c r="V5" s="117">
        <f ca="1">+'ŽSG Ekipe+POJ'!V5</f>
        <v>0</v>
      </c>
      <c r="W5" s="117">
        <f ca="1">+'ŽSG Ekipe+POJ'!W5</f>
        <v>0</v>
      </c>
      <c r="X5" s="169">
        <f>+H5+L5+P5+T5</f>
        <v>0</v>
      </c>
      <c r="Y5" s="172">
        <v>21.3</v>
      </c>
      <c r="Z5" s="173">
        <v>31</v>
      </c>
      <c r="AA5" s="174">
        <f>SUM(X5:Z5)-MIN(X5:Z5)</f>
        <v>52.3</v>
      </c>
      <c r="AB5" s="72">
        <f>MAX(H5,L5,P5,T5)</f>
        <v>0</v>
      </c>
      <c r="AC5" s="24">
        <f>LARGE((H5,L5,P5,T5),2)</f>
        <v>0</v>
      </c>
      <c r="AD5" s="24">
        <f>LARGE((H5,L5,P5,T5),3)</f>
        <v>0</v>
      </c>
      <c r="AE5" s="24">
        <f>LARGE((H5,L5,P5,T5),4)</f>
        <v>0</v>
      </c>
    </row>
    <row r="6" spans="1:32" s="108" customFormat="1" ht="8.25" customHeight="1">
      <c r="A6" s="209"/>
      <c r="B6" s="206"/>
      <c r="C6" s="206"/>
      <c r="D6" s="207"/>
      <c r="E6" s="208"/>
      <c r="F6" s="208"/>
      <c r="G6" s="208"/>
      <c r="H6" s="70"/>
      <c r="I6" s="208"/>
      <c r="J6" s="208"/>
      <c r="K6" s="208"/>
      <c r="L6" s="70"/>
      <c r="M6" s="208"/>
      <c r="N6" s="208"/>
      <c r="O6" s="208"/>
      <c r="P6" s="70"/>
      <c r="Q6" s="208"/>
      <c r="R6" s="208"/>
      <c r="S6" s="208"/>
      <c r="T6" s="70"/>
      <c r="U6" s="208"/>
      <c r="V6" s="208"/>
      <c r="W6" s="208"/>
      <c r="X6" s="70"/>
      <c r="Y6" s="210"/>
      <c r="Z6" s="210"/>
      <c r="AA6" s="211"/>
      <c r="AB6" s="73"/>
      <c r="AC6" s="59"/>
      <c r="AD6" s="59"/>
      <c r="AE6" s="59"/>
      <c r="AF6" s="48"/>
    </row>
    <row r="7" spans="1:32" s="48" customFormat="1" ht="16.5" thickBot="1">
      <c r="A7" s="19"/>
      <c r="B7" s="57" t="s">
        <v>138</v>
      </c>
      <c r="C7" s="75"/>
      <c r="D7" s="165"/>
      <c r="E7" s="68"/>
      <c r="F7" s="68"/>
      <c r="G7" s="68"/>
      <c r="H7" s="70"/>
      <c r="I7" s="68"/>
      <c r="J7" s="68"/>
      <c r="K7" s="68"/>
      <c r="L7" s="70"/>
      <c r="M7" s="68"/>
      <c r="N7" s="68"/>
      <c r="O7" s="68"/>
      <c r="P7" s="70"/>
      <c r="Q7" s="68"/>
      <c r="R7" s="68"/>
      <c r="S7" s="68"/>
      <c r="T7" s="70"/>
      <c r="U7" s="69"/>
      <c r="V7" s="69"/>
      <c r="W7" s="69"/>
      <c r="X7" s="70"/>
      <c r="Y7" s="70"/>
      <c r="Z7" s="70"/>
      <c r="AA7" s="71"/>
    </row>
    <row r="8" spans="1:32" ht="24" customHeight="1">
      <c r="A8" s="198" t="s">
        <v>28</v>
      </c>
      <c r="B8" s="199" t="s">
        <v>21</v>
      </c>
      <c r="C8" s="200" t="s">
        <v>17</v>
      </c>
      <c r="D8" s="281" t="s">
        <v>46</v>
      </c>
      <c r="E8" s="278"/>
      <c r="F8" s="279"/>
      <c r="G8" s="279"/>
      <c r="H8" s="280"/>
      <c r="I8" s="278"/>
      <c r="J8" s="279"/>
      <c r="K8" s="279"/>
      <c r="L8" s="280"/>
      <c r="M8" s="278"/>
      <c r="N8" s="279"/>
      <c r="O8" s="279"/>
      <c r="P8" s="280"/>
      <c r="Q8" s="278"/>
      <c r="R8" s="279"/>
      <c r="S8" s="279"/>
      <c r="T8" s="280"/>
      <c r="U8" s="283" t="s">
        <v>50</v>
      </c>
      <c r="V8" s="284"/>
      <c r="W8" s="284"/>
      <c r="X8" s="285"/>
      <c r="Y8" s="290" t="s">
        <v>48</v>
      </c>
      <c r="Z8" s="270" t="s">
        <v>52</v>
      </c>
      <c r="AA8" s="272" t="s">
        <v>49</v>
      </c>
    </row>
    <row r="9" spans="1:32" ht="15.75">
      <c r="A9" s="140"/>
      <c r="B9" s="141"/>
      <c r="C9" s="143"/>
      <c r="D9" s="282"/>
      <c r="E9" s="134" t="s">
        <v>29</v>
      </c>
      <c r="F9" s="135" t="s">
        <v>30</v>
      </c>
      <c r="G9" s="136" t="s">
        <v>34</v>
      </c>
      <c r="H9" s="137" t="s">
        <v>32</v>
      </c>
      <c r="I9" s="134" t="s">
        <v>29</v>
      </c>
      <c r="J9" s="135" t="s">
        <v>30</v>
      </c>
      <c r="K9" s="136" t="s">
        <v>34</v>
      </c>
      <c r="L9" s="138" t="s">
        <v>32</v>
      </c>
      <c r="M9" s="134" t="s">
        <v>29</v>
      </c>
      <c r="N9" s="135" t="s">
        <v>30</v>
      </c>
      <c r="O9" s="136" t="s">
        <v>34</v>
      </c>
      <c r="P9" s="138" t="s">
        <v>32</v>
      </c>
      <c r="Q9" s="134" t="s">
        <v>29</v>
      </c>
      <c r="R9" s="135" t="s">
        <v>30</v>
      </c>
      <c r="S9" s="136" t="s">
        <v>34</v>
      </c>
      <c r="T9" s="138" t="s">
        <v>32</v>
      </c>
      <c r="U9" s="134" t="s">
        <v>29</v>
      </c>
      <c r="V9" s="135" t="s">
        <v>30</v>
      </c>
      <c r="W9" s="136" t="s">
        <v>34</v>
      </c>
      <c r="X9" s="139" t="s">
        <v>23</v>
      </c>
      <c r="Y9" s="291"/>
      <c r="Z9" s="271"/>
      <c r="AA9" s="273"/>
    </row>
    <row r="10" spans="1:32" ht="15.75">
      <c r="A10" s="179">
        <v>1</v>
      </c>
      <c r="B10" s="67">
        <f ca="1">+'ŽSG Ekipe+POJ'!B15</f>
        <v>0</v>
      </c>
      <c r="C10" s="99">
        <f ca="1">+'ŽSG Ekipe+POJ'!C15</f>
        <v>0</v>
      </c>
      <c r="D10" s="218" t="str">
        <f ca="1">+'ŽSG Ekipe+POJ'!D15</f>
        <v>2001.</v>
      </c>
      <c r="E10" s="228"/>
      <c r="F10" s="74"/>
      <c r="G10" s="74">
        <f ca="1">+'ŽSG Ekipe+POJ'!G15</f>
        <v>0</v>
      </c>
      <c r="H10" s="170">
        <f t="shared" ref="H10:H18" si="0">+E10+F10-G10</f>
        <v>0</v>
      </c>
      <c r="I10" s="92"/>
      <c r="J10" s="74"/>
      <c r="K10" s="74">
        <f ca="1">+'ŽSG Ekipe+POJ'!K15</f>
        <v>0</v>
      </c>
      <c r="L10" s="170">
        <f t="shared" ref="L10:L18" si="1">+I10+J10-K10</f>
        <v>0</v>
      </c>
      <c r="M10" s="92"/>
      <c r="N10" s="74"/>
      <c r="O10" s="74">
        <f ca="1">+'ŽSG Ekipe+POJ'!O15</f>
        <v>0</v>
      </c>
      <c r="P10" s="170">
        <f t="shared" ref="P10:P18" si="2">+M10+N10-O10</f>
        <v>0</v>
      </c>
      <c r="Q10" s="92"/>
      <c r="R10" s="74"/>
      <c r="S10" s="74">
        <f ca="1">+'ŽSG Ekipe+POJ'!S15</f>
        <v>0</v>
      </c>
      <c r="T10" s="170">
        <f t="shared" ref="T10:T18" si="3">+Q10+R10-S10</f>
        <v>0</v>
      </c>
      <c r="U10" s="92">
        <f ca="1">+'ŽSG Ekipe+POJ'!U15</f>
        <v>0</v>
      </c>
      <c r="V10" s="74">
        <f ca="1">+'ŽSG Ekipe+POJ'!V15</f>
        <v>0</v>
      </c>
      <c r="W10" s="74">
        <f ca="1">+'ŽSG Ekipe+POJ'!W15</f>
        <v>0</v>
      </c>
      <c r="X10" s="169">
        <f t="shared" ref="X10:X18" si="4">+H10+L10+P10+T10</f>
        <v>0</v>
      </c>
      <c r="Y10" s="172">
        <v>47.8</v>
      </c>
      <c r="Z10" s="173">
        <v>49.2</v>
      </c>
      <c r="AA10" s="174">
        <f t="shared" ref="AA10:AA18" si="5">SUM(X10:Z10)-MIN(X10:Z10)</f>
        <v>97</v>
      </c>
      <c r="AB10" s="72">
        <f t="shared" ref="AB10:AB18" si="6">MAX(H10,L10,P10,T10)</f>
        <v>0</v>
      </c>
      <c r="AC10" s="24">
        <f>LARGE((H10,L10,P10,T10),2)</f>
        <v>0</v>
      </c>
      <c r="AD10" s="24">
        <f>LARGE((H10,L10,P10,T10),3)</f>
        <v>0</v>
      </c>
      <c r="AE10" s="24">
        <f>LARGE((H10,L10,P10,T10),4)</f>
        <v>0</v>
      </c>
      <c r="AF10" s="48"/>
    </row>
    <row r="11" spans="1:32" s="48" customFormat="1" ht="15.75">
      <c r="A11" s="179">
        <v>2</v>
      </c>
      <c r="B11" s="67">
        <f ca="1">+'ŽSG Ekipe+POJ'!B18</f>
        <v>0</v>
      </c>
      <c r="C11" s="99">
        <f ca="1">+'ŽSG Ekipe+POJ'!C18</f>
        <v>0</v>
      </c>
      <c r="D11" s="218">
        <f ca="1">+'ŽSG Ekipe+POJ'!D18</f>
        <v>0</v>
      </c>
      <c r="E11" s="92">
        <f ca="1">+'ŽSG Ekipe+POJ'!E18</f>
        <v>0</v>
      </c>
      <c r="F11" s="74">
        <f ca="1">+'ŽSG Ekipe+POJ'!F18</f>
        <v>0</v>
      </c>
      <c r="G11" s="74">
        <f ca="1">+'ŽSG Ekipe+POJ'!G18</f>
        <v>0</v>
      </c>
      <c r="H11" s="170">
        <f t="shared" si="0"/>
        <v>0</v>
      </c>
      <c r="I11" s="92">
        <f ca="1">+'ŽSG Ekipe+POJ'!I18</f>
        <v>0</v>
      </c>
      <c r="J11" s="74">
        <f ca="1">+'ŽSG Ekipe+POJ'!J18</f>
        <v>0</v>
      </c>
      <c r="K11" s="74">
        <f ca="1">+'ŽSG Ekipe+POJ'!K18</f>
        <v>0</v>
      </c>
      <c r="L11" s="170">
        <f t="shared" si="1"/>
        <v>0</v>
      </c>
      <c r="M11" s="92">
        <f ca="1">+'ŽSG Ekipe+POJ'!M18</f>
        <v>0</v>
      </c>
      <c r="N11" s="74">
        <f ca="1">+'ŽSG Ekipe+POJ'!N18</f>
        <v>0</v>
      </c>
      <c r="O11" s="74">
        <f ca="1">+'ŽSG Ekipe+POJ'!O18</f>
        <v>0</v>
      </c>
      <c r="P11" s="170">
        <f t="shared" si="2"/>
        <v>0</v>
      </c>
      <c r="Q11" s="92">
        <f ca="1">+'ŽSG Ekipe+POJ'!Q18</f>
        <v>0</v>
      </c>
      <c r="R11" s="74">
        <f ca="1">+'ŽSG Ekipe+POJ'!R18</f>
        <v>0</v>
      </c>
      <c r="S11" s="74">
        <f ca="1">+'ŽSG Ekipe+POJ'!S18</f>
        <v>0</v>
      </c>
      <c r="T11" s="169">
        <f t="shared" si="3"/>
        <v>0</v>
      </c>
      <c r="U11" s="92">
        <f ca="1">+'ŽSG Ekipe+POJ'!U18</f>
        <v>0</v>
      </c>
      <c r="V11" s="74">
        <f ca="1">+'ŽSG Ekipe+POJ'!V18</f>
        <v>0</v>
      </c>
      <c r="W11" s="74">
        <f ca="1">+'ŽSG Ekipe+POJ'!W18</f>
        <v>0</v>
      </c>
      <c r="X11" s="169">
        <f t="shared" si="4"/>
        <v>0</v>
      </c>
      <c r="Y11" s="166">
        <v>47.2</v>
      </c>
      <c r="Z11" s="167">
        <v>48.8</v>
      </c>
      <c r="AA11" s="168">
        <f t="shared" si="5"/>
        <v>96</v>
      </c>
      <c r="AB11" s="72">
        <f t="shared" si="6"/>
        <v>0</v>
      </c>
      <c r="AC11" s="24">
        <f>LARGE((H11,L11,P11,T11),2)</f>
        <v>0</v>
      </c>
      <c r="AD11" s="24">
        <f>LARGE((H11,L11,P11,T11),3)</f>
        <v>0</v>
      </c>
      <c r="AE11" s="24">
        <f>LARGE((H11,L11,P11,T11),4)</f>
        <v>0</v>
      </c>
    </row>
    <row r="12" spans="1:32" s="48" customFormat="1" ht="15.75">
      <c r="A12" s="179">
        <v>3</v>
      </c>
      <c r="B12" s="67">
        <f ca="1">+'ŽSG Ekipe+POJ'!B17</f>
        <v>0</v>
      </c>
      <c r="C12" s="99">
        <f ca="1">+'ŽSG Ekipe+POJ'!C17</f>
        <v>0</v>
      </c>
      <c r="D12" s="218">
        <f ca="1">+'ŽSG Ekipe+POJ'!D17</f>
        <v>0</v>
      </c>
      <c r="E12" s="92">
        <f ca="1">+'ŽSG Ekipe+POJ'!E17</f>
        <v>0</v>
      </c>
      <c r="F12" s="74">
        <f ca="1">+'ŽSG Ekipe+POJ'!F17</f>
        <v>0</v>
      </c>
      <c r="G12" s="74">
        <f ca="1">+'ŽSG Ekipe+POJ'!G17</f>
        <v>0</v>
      </c>
      <c r="H12" s="170">
        <f t="shared" si="0"/>
        <v>0</v>
      </c>
      <c r="I12" s="92">
        <f ca="1">+'ŽSG Ekipe+POJ'!I17</f>
        <v>0</v>
      </c>
      <c r="J12" s="74">
        <f ca="1">+'ŽSG Ekipe+POJ'!J17</f>
        <v>0</v>
      </c>
      <c r="K12" s="74">
        <f ca="1">+'ŽSG Ekipe+POJ'!K17</f>
        <v>0</v>
      </c>
      <c r="L12" s="170">
        <f t="shared" si="1"/>
        <v>0</v>
      </c>
      <c r="M12" s="92">
        <f ca="1">+'ŽSG Ekipe+POJ'!M17</f>
        <v>0</v>
      </c>
      <c r="N12" s="74">
        <f ca="1">+'ŽSG Ekipe+POJ'!N17</f>
        <v>0</v>
      </c>
      <c r="O12" s="74">
        <f ca="1">+'ŽSG Ekipe+POJ'!O17</f>
        <v>0</v>
      </c>
      <c r="P12" s="170">
        <f t="shared" si="2"/>
        <v>0</v>
      </c>
      <c r="Q12" s="92">
        <f ca="1">+'ŽSG Ekipe+POJ'!Q17</f>
        <v>0</v>
      </c>
      <c r="R12" s="74">
        <f ca="1">+'ŽSG Ekipe+POJ'!R17</f>
        <v>0</v>
      </c>
      <c r="S12" s="74">
        <f ca="1">+'ŽSG Ekipe+POJ'!S17</f>
        <v>0</v>
      </c>
      <c r="T12" s="169">
        <f t="shared" si="3"/>
        <v>0</v>
      </c>
      <c r="U12" s="92">
        <f ca="1">+'ŽSG Ekipe+POJ'!U17</f>
        <v>0</v>
      </c>
      <c r="V12" s="74">
        <f ca="1">+'ŽSG Ekipe+POJ'!V17</f>
        <v>0</v>
      </c>
      <c r="W12" s="74">
        <f ca="1">+'ŽSG Ekipe+POJ'!W17</f>
        <v>0</v>
      </c>
      <c r="X12" s="169">
        <f t="shared" si="4"/>
        <v>0</v>
      </c>
      <c r="Y12" s="166">
        <v>47.5</v>
      </c>
      <c r="Z12" s="167">
        <v>47.55</v>
      </c>
      <c r="AA12" s="168">
        <f t="shared" si="5"/>
        <v>95.05</v>
      </c>
      <c r="AB12" s="72">
        <f t="shared" si="6"/>
        <v>0</v>
      </c>
      <c r="AC12" s="24">
        <f>LARGE((H12,L12,P12,T12),2)</f>
        <v>0</v>
      </c>
      <c r="AD12" s="24">
        <f>LARGE((H12,L12,P12,T12),3)</f>
        <v>0</v>
      </c>
      <c r="AE12" s="24">
        <f>LARGE((H12,L12,P12,T12),4)</f>
        <v>0</v>
      </c>
    </row>
    <row r="13" spans="1:32" s="48" customFormat="1" ht="15.75">
      <c r="A13" s="179">
        <v>4</v>
      </c>
      <c r="B13" s="67">
        <f ca="1">+'ŽSG Ekipe+POJ'!B16</f>
        <v>0</v>
      </c>
      <c r="C13" s="99">
        <f ca="1">+'ŽSG Ekipe+POJ'!C16</f>
        <v>0</v>
      </c>
      <c r="D13" s="218">
        <f ca="1">+'ŽSG Ekipe+POJ'!D16</f>
        <v>0</v>
      </c>
      <c r="E13" s="92">
        <f ca="1">+'ŽSG Ekipe+POJ'!E16</f>
        <v>0</v>
      </c>
      <c r="F13" s="74">
        <f ca="1">+'ŽSG Ekipe+POJ'!F16</f>
        <v>0</v>
      </c>
      <c r="G13" s="74">
        <f ca="1">+'ŽSG Ekipe+POJ'!G16</f>
        <v>0</v>
      </c>
      <c r="H13" s="169">
        <f t="shared" si="0"/>
        <v>0</v>
      </c>
      <c r="I13" s="92">
        <f ca="1">+'ŽSG Ekipe+POJ'!I16</f>
        <v>0</v>
      </c>
      <c r="J13" s="74">
        <f ca="1">+'ŽSG Ekipe+POJ'!J16</f>
        <v>0</v>
      </c>
      <c r="K13" s="74">
        <f ca="1">+'ŽSG Ekipe+POJ'!K16</f>
        <v>0</v>
      </c>
      <c r="L13" s="169">
        <f t="shared" si="1"/>
        <v>0</v>
      </c>
      <c r="M13" s="92">
        <f ca="1">+'ŽSG Ekipe+POJ'!M16</f>
        <v>0</v>
      </c>
      <c r="N13" s="74">
        <f ca="1">+'ŽSG Ekipe+POJ'!N16</f>
        <v>0</v>
      </c>
      <c r="O13" s="74">
        <f ca="1">+'ŽSG Ekipe+POJ'!O16</f>
        <v>0</v>
      </c>
      <c r="P13" s="169">
        <f t="shared" si="2"/>
        <v>0</v>
      </c>
      <c r="Q13" s="92">
        <f ca="1">+'ŽSG Ekipe+POJ'!Q16</f>
        <v>0</v>
      </c>
      <c r="R13" s="74">
        <f ca="1">+'ŽSG Ekipe+POJ'!R16</f>
        <v>0</v>
      </c>
      <c r="S13" s="74">
        <f ca="1">+'ŽSG Ekipe+POJ'!S16</f>
        <v>0</v>
      </c>
      <c r="T13" s="169">
        <f t="shared" si="3"/>
        <v>0</v>
      </c>
      <c r="U13" s="92">
        <f ca="1">+'ŽSG Ekipe+POJ'!U16</f>
        <v>0</v>
      </c>
      <c r="V13" s="74">
        <f ca="1">+'ŽSG Ekipe+POJ'!V16</f>
        <v>0</v>
      </c>
      <c r="W13" s="74">
        <f ca="1">+'ŽSG Ekipe+POJ'!W16</f>
        <v>0</v>
      </c>
      <c r="X13" s="169">
        <f t="shared" si="4"/>
        <v>0</v>
      </c>
      <c r="Y13" s="166">
        <v>47.5</v>
      </c>
      <c r="Z13" s="167">
        <v>46.9</v>
      </c>
      <c r="AA13" s="168">
        <f t="shared" si="5"/>
        <v>94.4</v>
      </c>
      <c r="AB13" s="72">
        <f t="shared" si="6"/>
        <v>0</v>
      </c>
      <c r="AC13" s="24">
        <f>LARGE((H13,L13,P13,T13),2)</f>
        <v>0</v>
      </c>
      <c r="AD13" s="24">
        <f>LARGE((H13,L13,P13,T13),3)</f>
        <v>0</v>
      </c>
      <c r="AE13" s="24">
        <f>LARGE((H13,L13,P13,T13),4)</f>
        <v>0</v>
      </c>
    </row>
    <row r="14" spans="1:32" s="48" customFormat="1" ht="15.75">
      <c r="A14" s="179">
        <v>5</v>
      </c>
      <c r="B14" s="67">
        <f ca="1">+'ŽSG Ekipe+POJ'!B23</f>
        <v>0</v>
      </c>
      <c r="C14" s="99">
        <f ca="1">+'ŽSG Ekipe+POJ'!C23</f>
        <v>0</v>
      </c>
      <c r="D14" s="99">
        <f ca="1">+'ŽSG Ekipe+POJ'!D21</f>
        <v>0</v>
      </c>
      <c r="E14" s="190">
        <f ca="1">+'ŽSG Ekipe+POJ'!E23</f>
        <v>0</v>
      </c>
      <c r="F14" s="74">
        <f ca="1">+'ŽSG Ekipe+POJ'!F23</f>
        <v>0</v>
      </c>
      <c r="G14" s="94">
        <f ca="1">+'ŽSG Ekipe+POJ'!G23</f>
        <v>0</v>
      </c>
      <c r="H14" s="169">
        <f t="shared" si="0"/>
        <v>0</v>
      </c>
      <c r="I14" s="190">
        <f ca="1">+'ŽSG Ekipe+POJ'!I23</f>
        <v>0</v>
      </c>
      <c r="J14" s="74">
        <f ca="1">+'ŽSG Ekipe+POJ'!J23</f>
        <v>0</v>
      </c>
      <c r="K14" s="94">
        <f ca="1">+'ŽSG Ekipe+POJ'!K23</f>
        <v>0</v>
      </c>
      <c r="L14" s="169">
        <f t="shared" si="1"/>
        <v>0</v>
      </c>
      <c r="M14" s="190">
        <f ca="1">+'ŽSG Ekipe+POJ'!M23</f>
        <v>0</v>
      </c>
      <c r="N14" s="74">
        <f ca="1">+'ŽSG Ekipe+POJ'!N23</f>
        <v>0</v>
      </c>
      <c r="O14" s="94">
        <f ca="1">+'ŽSG Ekipe+POJ'!O23</f>
        <v>0</v>
      </c>
      <c r="P14" s="169">
        <f t="shared" si="2"/>
        <v>0</v>
      </c>
      <c r="Q14" s="190">
        <f ca="1">+'ŽSG Ekipe+POJ'!Q23</f>
        <v>0</v>
      </c>
      <c r="R14" s="74">
        <f ca="1">+'ŽSG Ekipe+POJ'!R23</f>
        <v>0</v>
      </c>
      <c r="S14" s="94">
        <f ca="1">+'ŽSG Ekipe+POJ'!S23</f>
        <v>0</v>
      </c>
      <c r="T14" s="169">
        <f t="shared" si="3"/>
        <v>0</v>
      </c>
      <c r="U14" s="190">
        <f ca="1">+'ŽSG Ekipe+POJ'!U23</f>
        <v>0</v>
      </c>
      <c r="V14" s="74">
        <f ca="1">+'ŽSG Ekipe+POJ'!V23</f>
        <v>0</v>
      </c>
      <c r="W14" s="94">
        <f ca="1">+'ŽSG Ekipe+POJ'!W23</f>
        <v>0</v>
      </c>
      <c r="X14" s="169">
        <f t="shared" si="4"/>
        <v>0</v>
      </c>
      <c r="Y14" s="166">
        <v>0</v>
      </c>
      <c r="Z14" s="167">
        <v>39.6</v>
      </c>
      <c r="AA14" s="168">
        <f t="shared" si="5"/>
        <v>39.6</v>
      </c>
      <c r="AB14" s="72">
        <f t="shared" si="6"/>
        <v>0</v>
      </c>
      <c r="AC14" s="24">
        <f>LARGE((H14,L14,P14,T14),2)</f>
        <v>0</v>
      </c>
      <c r="AD14" s="24">
        <f>LARGE((H14,L14,P14,T14),3)</f>
        <v>0</v>
      </c>
      <c r="AE14" s="24">
        <f>LARGE((H14,L14,P14,T14),4)</f>
        <v>0</v>
      </c>
    </row>
    <row r="15" spans="1:32" s="48" customFormat="1" ht="15.75">
      <c r="A15" s="179">
        <v>6</v>
      </c>
      <c r="B15" s="67">
        <f ca="1">+'ŽSG Ekipe+POJ'!B21</f>
        <v>0</v>
      </c>
      <c r="C15" s="99">
        <f ca="1">+'ŽSG Ekipe+POJ'!C21</f>
        <v>0</v>
      </c>
      <c r="D15" s="99">
        <f ca="1">+'ŽSG Ekipe+POJ'!D21</f>
        <v>0</v>
      </c>
      <c r="E15" s="190">
        <f ca="1">+'ŽSG Ekipe+POJ'!E21</f>
        <v>0</v>
      </c>
      <c r="F15" s="74">
        <f ca="1">+'ŽSG Ekipe+POJ'!F21</f>
        <v>0</v>
      </c>
      <c r="G15" s="94">
        <f ca="1">+'ŽSG Ekipe+POJ'!G21</f>
        <v>0</v>
      </c>
      <c r="H15" s="169">
        <f t="shared" si="0"/>
        <v>0</v>
      </c>
      <c r="I15" s="190">
        <f ca="1">+'ŽSG Ekipe+POJ'!I21</f>
        <v>0</v>
      </c>
      <c r="J15" s="74">
        <f ca="1">+'ŽSG Ekipe+POJ'!J21</f>
        <v>0</v>
      </c>
      <c r="K15" s="94">
        <f ca="1">+'ŽSG Ekipe+POJ'!K21</f>
        <v>0</v>
      </c>
      <c r="L15" s="169">
        <f t="shared" si="1"/>
        <v>0</v>
      </c>
      <c r="M15" s="190">
        <f ca="1">+'ŽSG Ekipe+POJ'!M21</f>
        <v>0</v>
      </c>
      <c r="N15" s="74">
        <f ca="1">+'ŽSG Ekipe+POJ'!N21</f>
        <v>0</v>
      </c>
      <c r="O15" s="94">
        <f ca="1">+'ŽSG Ekipe+POJ'!O21</f>
        <v>0</v>
      </c>
      <c r="P15" s="169">
        <f t="shared" si="2"/>
        <v>0</v>
      </c>
      <c r="Q15" s="190">
        <f ca="1">+'ŽSG Ekipe+POJ'!Q21</f>
        <v>0</v>
      </c>
      <c r="R15" s="74">
        <f ca="1">+'ŽSG Ekipe+POJ'!R21</f>
        <v>0</v>
      </c>
      <c r="S15" s="94">
        <f ca="1">+'ŽSG Ekipe+POJ'!S21</f>
        <v>0</v>
      </c>
      <c r="T15" s="169">
        <f t="shared" si="3"/>
        <v>0</v>
      </c>
      <c r="U15" s="190">
        <f ca="1">+'ŽSG Ekipe+POJ'!U21</f>
        <v>0</v>
      </c>
      <c r="V15" s="74">
        <f ca="1">+'ŽSG Ekipe+POJ'!V21</f>
        <v>0</v>
      </c>
      <c r="W15" s="94">
        <f ca="1">+'ŽSG Ekipe+POJ'!W21</f>
        <v>0</v>
      </c>
      <c r="X15" s="169">
        <f t="shared" si="4"/>
        <v>0</v>
      </c>
      <c r="Y15" s="166">
        <v>0</v>
      </c>
      <c r="Z15" s="167">
        <v>39.700000000000003</v>
      </c>
      <c r="AA15" s="168">
        <f t="shared" si="5"/>
        <v>39.700000000000003</v>
      </c>
      <c r="AB15" s="72">
        <f t="shared" si="6"/>
        <v>0</v>
      </c>
      <c r="AC15" s="24">
        <f>LARGE((H15,L15,P15,T15),2)</f>
        <v>0</v>
      </c>
      <c r="AD15" s="24">
        <f>LARGE((H15,L15,P15,T15),3)</f>
        <v>0</v>
      </c>
      <c r="AE15" s="24">
        <f>LARGE((H15,L15,P15,T15),4)</f>
        <v>0</v>
      </c>
    </row>
    <row r="16" spans="1:32" s="48" customFormat="1" ht="15.75">
      <c r="A16" s="179">
        <v>7</v>
      </c>
      <c r="B16" s="67">
        <f ca="1">+'ŽSG Ekipe+POJ'!B25</f>
        <v>0</v>
      </c>
      <c r="C16" s="99">
        <f ca="1">+'ŽSG Ekipe+POJ'!C25</f>
        <v>0</v>
      </c>
      <c r="D16" s="218">
        <f ca="1">+'ŽSG Ekipe+POJ'!D23</f>
        <v>0</v>
      </c>
      <c r="E16" s="190">
        <f ca="1">+'ŽSG Ekipe+POJ'!E25</f>
        <v>0</v>
      </c>
      <c r="F16" s="74">
        <f ca="1">+'ŽSG Ekipe+POJ'!F25</f>
        <v>0</v>
      </c>
      <c r="G16" s="94">
        <f ca="1">+'ŽSG Ekipe+POJ'!G25</f>
        <v>0</v>
      </c>
      <c r="H16" s="169">
        <f t="shared" si="0"/>
        <v>0</v>
      </c>
      <c r="I16" s="190">
        <f ca="1">+'ŽSG Ekipe+POJ'!I25</f>
        <v>0</v>
      </c>
      <c r="J16" s="74">
        <f ca="1">+'ŽSG Ekipe+POJ'!J25</f>
        <v>0</v>
      </c>
      <c r="K16" s="94">
        <f ca="1">+'ŽSG Ekipe+POJ'!K25</f>
        <v>0</v>
      </c>
      <c r="L16" s="169">
        <f t="shared" si="1"/>
        <v>0</v>
      </c>
      <c r="M16" s="190">
        <f ca="1">+'ŽSG Ekipe+POJ'!M25</f>
        <v>0</v>
      </c>
      <c r="N16" s="74">
        <f ca="1">+'ŽSG Ekipe+POJ'!N25</f>
        <v>0</v>
      </c>
      <c r="O16" s="94">
        <f ca="1">+'ŽSG Ekipe+POJ'!O25</f>
        <v>0</v>
      </c>
      <c r="P16" s="169">
        <f t="shared" si="2"/>
        <v>0</v>
      </c>
      <c r="Q16" s="190">
        <f ca="1">+'ŽSG Ekipe+POJ'!Q25</f>
        <v>0</v>
      </c>
      <c r="R16" s="74">
        <f ca="1">+'ŽSG Ekipe+POJ'!R25</f>
        <v>0</v>
      </c>
      <c r="S16" s="94">
        <f ca="1">+'ŽSG Ekipe+POJ'!S25</f>
        <v>0</v>
      </c>
      <c r="T16" s="169">
        <f t="shared" si="3"/>
        <v>0</v>
      </c>
      <c r="U16" s="190">
        <f ca="1">+'ŽSG Ekipe+POJ'!U25</f>
        <v>0</v>
      </c>
      <c r="V16" s="74">
        <f ca="1">+'ŽSG Ekipe+POJ'!V25</f>
        <v>0</v>
      </c>
      <c r="W16" s="94">
        <f ca="1">+'ŽSG Ekipe+POJ'!W25</f>
        <v>0</v>
      </c>
      <c r="X16" s="169">
        <f t="shared" si="4"/>
        <v>0</v>
      </c>
      <c r="Y16" s="166">
        <v>0</v>
      </c>
      <c r="Z16" s="167">
        <v>37</v>
      </c>
      <c r="AA16" s="168">
        <f t="shared" si="5"/>
        <v>37</v>
      </c>
      <c r="AB16" s="72">
        <f t="shared" si="6"/>
        <v>0</v>
      </c>
      <c r="AC16" s="24">
        <f>LARGE((H16,L16,P16,T16),2)</f>
        <v>0</v>
      </c>
      <c r="AD16" s="24">
        <f>LARGE((H16,L16,P16,T16),3)</f>
        <v>0</v>
      </c>
      <c r="AE16" s="24">
        <f>LARGE((H16,L16,P16,T16),4)</f>
        <v>0</v>
      </c>
    </row>
    <row r="17" spans="1:32" s="48" customFormat="1" ht="15.75">
      <c r="A17" s="179">
        <v>8</v>
      </c>
      <c r="B17" s="67">
        <f ca="1">+'ŽSG Ekipe+POJ'!B24</f>
        <v>0</v>
      </c>
      <c r="C17" s="99">
        <f ca="1">+'ŽSG Ekipe+POJ'!C24</f>
        <v>0</v>
      </c>
      <c r="D17" s="218">
        <f ca="1">+'ŽSG Ekipe+POJ'!D22</f>
        <v>0</v>
      </c>
      <c r="E17" s="190">
        <f ca="1">+'ŽSG Ekipe+POJ'!E24</f>
        <v>0</v>
      </c>
      <c r="F17" s="74">
        <f ca="1">+'ŽSG Ekipe+POJ'!F24</f>
        <v>0</v>
      </c>
      <c r="G17" s="94">
        <f ca="1">+'ŽSG Ekipe+POJ'!G24</f>
        <v>0</v>
      </c>
      <c r="H17" s="169">
        <f t="shared" si="0"/>
        <v>0</v>
      </c>
      <c r="I17" s="190">
        <f ca="1">+'ŽSG Ekipe+POJ'!I24</f>
        <v>0</v>
      </c>
      <c r="J17" s="74">
        <f ca="1">+'ŽSG Ekipe+POJ'!J24</f>
        <v>0</v>
      </c>
      <c r="K17" s="94">
        <f ca="1">+'ŽSG Ekipe+POJ'!K24</f>
        <v>0</v>
      </c>
      <c r="L17" s="169">
        <f t="shared" si="1"/>
        <v>0</v>
      </c>
      <c r="M17" s="190">
        <f ca="1">+'ŽSG Ekipe+POJ'!M24</f>
        <v>0</v>
      </c>
      <c r="N17" s="74">
        <f ca="1">+'ŽSG Ekipe+POJ'!N24</f>
        <v>0</v>
      </c>
      <c r="O17" s="94">
        <f ca="1">+'ŽSG Ekipe+POJ'!O24</f>
        <v>0</v>
      </c>
      <c r="P17" s="169">
        <f t="shared" si="2"/>
        <v>0</v>
      </c>
      <c r="Q17" s="190">
        <f ca="1">+'ŽSG Ekipe+POJ'!Q24</f>
        <v>0</v>
      </c>
      <c r="R17" s="74">
        <f ca="1">+'ŽSG Ekipe+POJ'!R24</f>
        <v>0</v>
      </c>
      <c r="S17" s="94">
        <f ca="1">+'ŽSG Ekipe+POJ'!S24</f>
        <v>0</v>
      </c>
      <c r="T17" s="169">
        <f t="shared" si="3"/>
        <v>0</v>
      </c>
      <c r="U17" s="190">
        <f ca="1">+'ŽSG Ekipe+POJ'!U24</f>
        <v>0</v>
      </c>
      <c r="V17" s="74">
        <f ca="1">+'ŽSG Ekipe+POJ'!V24</f>
        <v>0</v>
      </c>
      <c r="W17" s="94">
        <f ca="1">+'ŽSG Ekipe+POJ'!W24</f>
        <v>0</v>
      </c>
      <c r="X17" s="169">
        <f t="shared" si="4"/>
        <v>0</v>
      </c>
      <c r="Y17" s="166">
        <v>0</v>
      </c>
      <c r="Z17" s="167">
        <v>36.4</v>
      </c>
      <c r="AA17" s="168">
        <f t="shared" si="5"/>
        <v>36.4</v>
      </c>
      <c r="AB17" s="72">
        <f t="shared" si="6"/>
        <v>0</v>
      </c>
      <c r="AC17" s="24">
        <f>LARGE((H17,L17,P17,T17),2)</f>
        <v>0</v>
      </c>
      <c r="AD17" s="24">
        <f>LARGE((H17,L17,P17,T17),3)</f>
        <v>0</v>
      </c>
      <c r="AE17" s="24">
        <f>LARGE((H17,L17,P17,T17),4)</f>
        <v>0</v>
      </c>
    </row>
    <row r="18" spans="1:32" s="48" customFormat="1" ht="15.75">
      <c r="A18" s="179">
        <v>9</v>
      </c>
      <c r="B18" s="67">
        <f ca="1">+'ŽSG Ekipe+POJ'!B22</f>
        <v>0</v>
      </c>
      <c r="C18" s="99">
        <f ca="1">+'ŽSG Ekipe+POJ'!C22</f>
        <v>0</v>
      </c>
      <c r="D18" s="218">
        <f ca="1">+'ŽSG Ekipe+POJ'!D22</f>
        <v>0</v>
      </c>
      <c r="E18" s="190">
        <f ca="1">+'ŽSG Ekipe+POJ'!E22</f>
        <v>0</v>
      </c>
      <c r="F18" s="74">
        <f ca="1">+'ŽSG Ekipe+POJ'!F22</f>
        <v>0</v>
      </c>
      <c r="G18" s="94">
        <f ca="1">+'ŽSG Ekipe+POJ'!G22</f>
        <v>0</v>
      </c>
      <c r="H18" s="169">
        <f t="shared" si="0"/>
        <v>0</v>
      </c>
      <c r="I18" s="190">
        <f ca="1">+'ŽSG Ekipe+POJ'!I22</f>
        <v>0</v>
      </c>
      <c r="J18" s="74">
        <f ca="1">+'ŽSG Ekipe+POJ'!J22</f>
        <v>0</v>
      </c>
      <c r="K18" s="94">
        <f ca="1">+'ŽSG Ekipe+POJ'!K22</f>
        <v>0</v>
      </c>
      <c r="L18" s="169">
        <f t="shared" si="1"/>
        <v>0</v>
      </c>
      <c r="M18" s="190">
        <f ca="1">+'ŽSG Ekipe+POJ'!M22</f>
        <v>0</v>
      </c>
      <c r="N18" s="74">
        <f ca="1">+'ŽSG Ekipe+POJ'!N22</f>
        <v>0</v>
      </c>
      <c r="O18" s="94">
        <f ca="1">+'ŽSG Ekipe+POJ'!O22</f>
        <v>0</v>
      </c>
      <c r="P18" s="169">
        <f t="shared" si="2"/>
        <v>0</v>
      </c>
      <c r="Q18" s="190">
        <f ca="1">+'ŽSG Ekipe+POJ'!Q22</f>
        <v>0</v>
      </c>
      <c r="R18" s="74">
        <f ca="1">+'ŽSG Ekipe+POJ'!R22</f>
        <v>0</v>
      </c>
      <c r="S18" s="94">
        <f ca="1">+'ŽSG Ekipe+POJ'!S22</f>
        <v>0</v>
      </c>
      <c r="T18" s="169">
        <f t="shared" si="3"/>
        <v>0</v>
      </c>
      <c r="U18" s="190">
        <f ca="1">+'ŽSG Ekipe+POJ'!U22</f>
        <v>0</v>
      </c>
      <c r="V18" s="74">
        <f ca="1">+'ŽSG Ekipe+POJ'!V22</f>
        <v>0</v>
      </c>
      <c r="W18" s="94">
        <f ca="1">+'ŽSG Ekipe+POJ'!W22</f>
        <v>0</v>
      </c>
      <c r="X18" s="169">
        <f t="shared" si="4"/>
        <v>0</v>
      </c>
      <c r="Y18" s="166">
        <v>0</v>
      </c>
      <c r="Z18" s="167">
        <v>36.299999999999997</v>
      </c>
      <c r="AA18" s="168">
        <f t="shared" si="5"/>
        <v>36.299999999999997</v>
      </c>
      <c r="AB18" s="72">
        <f t="shared" si="6"/>
        <v>0</v>
      </c>
      <c r="AC18" s="24">
        <f>LARGE((H18,L18,P18,T18),2)</f>
        <v>0</v>
      </c>
      <c r="AD18" s="24">
        <f>LARGE((H18,L18,P18,T18),3)</f>
        <v>0</v>
      </c>
      <c r="AE18" s="24">
        <f>LARGE((H18,L18,P18,T18),4)</f>
        <v>0</v>
      </c>
      <c r="AF18"/>
    </row>
    <row r="19" spans="1:32" ht="9.75" customHeight="1"/>
    <row r="20" spans="1:32" ht="16.5" thickBot="1">
      <c r="A20" s="19"/>
      <c r="B20" s="57" t="s">
        <v>137</v>
      </c>
      <c r="C20" s="75"/>
      <c r="D20" s="165"/>
      <c r="E20" s="68"/>
      <c r="F20" s="68"/>
      <c r="G20" s="68"/>
      <c r="H20" s="70"/>
      <c r="I20" s="68"/>
      <c r="J20" s="68"/>
      <c r="K20" s="68"/>
      <c r="L20" s="70"/>
      <c r="M20" s="68"/>
      <c r="N20" s="68"/>
      <c r="O20" s="68"/>
      <c r="P20" s="70"/>
      <c r="Q20" s="68"/>
      <c r="R20" s="68"/>
      <c r="S20" s="68"/>
      <c r="T20" s="70"/>
      <c r="U20" s="69"/>
      <c r="V20" s="69"/>
      <c r="W20" s="69"/>
      <c r="X20" s="70"/>
      <c r="Y20" s="70"/>
      <c r="Z20" s="70"/>
      <c r="AA20" s="71"/>
      <c r="AB20" s="48"/>
      <c r="AC20" s="48"/>
      <c r="AD20" s="48"/>
      <c r="AE20" s="48"/>
    </row>
    <row r="21" spans="1:32" ht="24" customHeight="1">
      <c r="A21" s="201" t="s">
        <v>28</v>
      </c>
      <c r="B21" s="202" t="s">
        <v>21</v>
      </c>
      <c r="C21" s="200" t="s">
        <v>17</v>
      </c>
      <c r="D21" s="274" t="s">
        <v>46</v>
      </c>
      <c r="E21" s="278"/>
      <c r="F21" s="279"/>
      <c r="G21" s="279"/>
      <c r="H21" s="280"/>
      <c r="I21" s="278"/>
      <c r="J21" s="279"/>
      <c r="K21" s="279"/>
      <c r="L21" s="280"/>
      <c r="M21" s="278"/>
      <c r="N21" s="279"/>
      <c r="O21" s="279"/>
      <c r="P21" s="280"/>
      <c r="Q21" s="278"/>
      <c r="R21" s="279"/>
      <c r="S21" s="279"/>
      <c r="T21" s="280"/>
      <c r="U21" s="283" t="s">
        <v>50</v>
      </c>
      <c r="V21" s="284"/>
      <c r="W21" s="284"/>
      <c r="X21" s="285"/>
      <c r="Y21" s="290" t="s">
        <v>48</v>
      </c>
      <c r="Z21" s="270" t="s">
        <v>52</v>
      </c>
      <c r="AA21" s="272" t="s">
        <v>49</v>
      </c>
    </row>
    <row r="22" spans="1:32" ht="15.75">
      <c r="A22" s="140"/>
      <c r="B22" s="141"/>
      <c r="C22" s="143"/>
      <c r="D22" s="275"/>
      <c r="E22" s="134" t="s">
        <v>29</v>
      </c>
      <c r="F22" s="135" t="s">
        <v>30</v>
      </c>
      <c r="G22" s="136" t="s">
        <v>34</v>
      </c>
      <c r="H22" s="137" t="s">
        <v>32</v>
      </c>
      <c r="I22" s="134" t="s">
        <v>29</v>
      </c>
      <c r="J22" s="135" t="s">
        <v>30</v>
      </c>
      <c r="K22" s="136" t="s">
        <v>34</v>
      </c>
      <c r="L22" s="138" t="s">
        <v>32</v>
      </c>
      <c r="M22" s="134" t="s">
        <v>29</v>
      </c>
      <c r="N22" s="135" t="s">
        <v>30</v>
      </c>
      <c r="O22" s="136" t="s">
        <v>34</v>
      </c>
      <c r="P22" s="138" t="s">
        <v>32</v>
      </c>
      <c r="Q22" s="134" t="s">
        <v>29</v>
      </c>
      <c r="R22" s="135" t="s">
        <v>30</v>
      </c>
      <c r="S22" s="136" t="s">
        <v>34</v>
      </c>
      <c r="T22" s="138" t="s">
        <v>32</v>
      </c>
      <c r="U22" s="134" t="s">
        <v>29</v>
      </c>
      <c r="V22" s="135" t="s">
        <v>30</v>
      </c>
      <c r="W22" s="136" t="s">
        <v>34</v>
      </c>
      <c r="X22" s="139" t="s">
        <v>23</v>
      </c>
      <c r="Y22" s="291"/>
      <c r="Z22" s="271"/>
      <c r="AA22" s="273"/>
    </row>
    <row r="23" spans="1:32" ht="15.75">
      <c r="A23" s="179">
        <v>1</v>
      </c>
      <c r="B23" s="67">
        <f ca="1">+'ŽSG Ekipe+POJ'!B31</f>
        <v>0</v>
      </c>
      <c r="C23" s="99">
        <f ca="1">+'ŽSG Ekipe+POJ'!C31</f>
        <v>0</v>
      </c>
      <c r="D23" s="218">
        <f ca="1">+'ŽSG Ekipe+POJ'!D31</f>
        <v>0</v>
      </c>
      <c r="E23" s="92">
        <f ca="1">+'ŽSG Ekipe+POJ'!E31</f>
        <v>0</v>
      </c>
      <c r="F23" s="74">
        <f ca="1">+'ŽSG Ekipe+POJ'!F31</f>
        <v>0</v>
      </c>
      <c r="G23" s="74">
        <f ca="1">+'ŽSG Ekipe+POJ'!G31</f>
        <v>0</v>
      </c>
      <c r="H23" s="170">
        <f ca="1">+E23+F23-G23</f>
        <v>0</v>
      </c>
      <c r="I23" s="92">
        <f ca="1">+'ŽSG Ekipe+POJ'!I31</f>
        <v>0</v>
      </c>
      <c r="J23" s="74">
        <f ca="1">+'ŽSG Ekipe+POJ'!J31</f>
        <v>0</v>
      </c>
      <c r="K23" s="74">
        <f ca="1">+'ŽSG Ekipe+POJ'!K31</f>
        <v>0</v>
      </c>
      <c r="L23" s="170">
        <f ca="1">+I23+J23-K23</f>
        <v>0</v>
      </c>
      <c r="M23" s="92">
        <f ca="1">+'ŽSG Ekipe+POJ'!M31</f>
        <v>0</v>
      </c>
      <c r="N23" s="74">
        <f ca="1">+'ŽSG Ekipe+POJ'!N31</f>
        <v>0</v>
      </c>
      <c r="O23" s="74">
        <f ca="1">+'ŽSG Ekipe+POJ'!O31</f>
        <v>0</v>
      </c>
      <c r="P23" s="170">
        <f ca="1">+M23+N23-O23</f>
        <v>0</v>
      </c>
      <c r="Q23" s="92">
        <f ca="1">+'ŽSG Ekipe+POJ'!Q31</f>
        <v>0</v>
      </c>
      <c r="R23" s="74">
        <f ca="1">+'ŽSG Ekipe+POJ'!R31</f>
        <v>0</v>
      </c>
      <c r="S23" s="74">
        <f ca="1">+'ŽSG Ekipe+POJ'!S31</f>
        <v>0</v>
      </c>
      <c r="T23" s="170">
        <f ca="1">+Q23+R23-S23</f>
        <v>0</v>
      </c>
      <c r="U23" s="92">
        <f ca="1">+'ŽSG Ekipe+POJ'!U31</f>
        <v>0</v>
      </c>
      <c r="V23" s="74">
        <f ca="1">+'ŽSG Ekipe+POJ'!V31</f>
        <v>0</v>
      </c>
      <c r="W23" s="74">
        <f ca="1">+'ŽSG Ekipe+POJ'!W31</f>
        <v>0</v>
      </c>
      <c r="X23" s="169">
        <f>+H23+L23+P23+T23</f>
        <v>0</v>
      </c>
      <c r="Y23" s="172">
        <v>47.3</v>
      </c>
      <c r="Z23" s="173">
        <v>47.7</v>
      </c>
      <c r="AA23" s="174">
        <f>SUM(X23:Z23)-MIN(X23:Z23)</f>
        <v>95</v>
      </c>
      <c r="AB23" s="72">
        <f>MAX(H23,L23,P23,T23)</f>
        <v>0</v>
      </c>
      <c r="AC23" s="24">
        <f>LARGE((H23,L23,P23,T23),2)</f>
        <v>0</v>
      </c>
      <c r="AD23" s="24">
        <f>LARGE((H23,L23,P23,T23),3)</f>
        <v>0</v>
      </c>
      <c r="AE23" s="24">
        <f>LARGE((H23,L23,P23,T23),4)</f>
        <v>0</v>
      </c>
    </row>
    <row r="24" spans="1:32" ht="15.75">
      <c r="A24" s="179">
        <v>2</v>
      </c>
      <c r="B24" s="67">
        <f ca="1">+'ŽSG Ekipe+POJ'!B32</f>
        <v>0</v>
      </c>
      <c r="C24" s="99">
        <f ca="1">+'ŽSG Ekipe+POJ'!C32</f>
        <v>0</v>
      </c>
      <c r="D24" s="218">
        <f ca="1">+'ŽSG Ekipe+POJ'!D32</f>
        <v>0</v>
      </c>
      <c r="E24" s="92">
        <f ca="1">+'ŽSG Ekipe+POJ'!E32</f>
        <v>0</v>
      </c>
      <c r="F24" s="74">
        <f ca="1">+'ŽSG Ekipe+POJ'!F32</f>
        <v>0</v>
      </c>
      <c r="G24" s="74">
        <f ca="1">+'ŽSG Ekipe+POJ'!G32</f>
        <v>0</v>
      </c>
      <c r="H24" s="170">
        <f ca="1">+E24+F24-G24</f>
        <v>0</v>
      </c>
      <c r="I24" s="92">
        <f ca="1">+'ŽSG Ekipe+POJ'!I32</f>
        <v>0</v>
      </c>
      <c r="J24" s="74">
        <f ca="1">+'ŽSG Ekipe+POJ'!J32</f>
        <v>0</v>
      </c>
      <c r="K24" s="74">
        <f ca="1">+'ŽSG Ekipe+POJ'!K32</f>
        <v>0</v>
      </c>
      <c r="L24" s="170">
        <f ca="1">+I24+J24-K24</f>
        <v>0</v>
      </c>
      <c r="M24" s="92">
        <f ca="1">+'ŽSG Ekipe+POJ'!M32</f>
        <v>0</v>
      </c>
      <c r="N24" s="74">
        <f ca="1">+'ŽSG Ekipe+POJ'!N32</f>
        <v>0</v>
      </c>
      <c r="O24" s="74">
        <f ca="1">+'ŽSG Ekipe+POJ'!O32</f>
        <v>0</v>
      </c>
      <c r="P24" s="170">
        <f ca="1">+M24+N24-O24</f>
        <v>0</v>
      </c>
      <c r="Q24" s="92">
        <f ca="1">+'ŽSG Ekipe+POJ'!Q32</f>
        <v>0</v>
      </c>
      <c r="R24" s="74">
        <f ca="1">+'ŽSG Ekipe+POJ'!R32</f>
        <v>0</v>
      </c>
      <c r="S24" s="74">
        <f ca="1">+'ŽSG Ekipe+POJ'!S32</f>
        <v>0</v>
      </c>
      <c r="T24" s="169">
        <f ca="1">+Q24+R24-S24</f>
        <v>0</v>
      </c>
      <c r="U24" s="92">
        <f ca="1">+'ŽSG Ekipe+POJ'!U32</f>
        <v>0</v>
      </c>
      <c r="V24" s="74">
        <f ca="1">+'ŽSG Ekipe+POJ'!V32</f>
        <v>0</v>
      </c>
      <c r="W24" s="74">
        <f ca="1">+'ŽSG Ekipe+POJ'!W32</f>
        <v>0</v>
      </c>
      <c r="X24" s="169">
        <f>+H24+L24+P24+T24</f>
        <v>0</v>
      </c>
      <c r="Y24" s="166">
        <v>43.5</v>
      </c>
      <c r="Z24" s="167">
        <v>46.8</v>
      </c>
      <c r="AA24" s="168">
        <f>SUM(X24:Z24)-MIN(X24:Z24)</f>
        <v>90.3</v>
      </c>
      <c r="AB24" s="72">
        <f>MAX(H24,L24,P24,T24)</f>
        <v>0</v>
      </c>
      <c r="AC24" s="24">
        <f>LARGE((H24,L24,P24,T24),2)</f>
        <v>0</v>
      </c>
      <c r="AD24" s="24">
        <f>LARGE((H24,L24,P24,T24),3)</f>
        <v>0</v>
      </c>
      <c r="AE24" s="24">
        <f>LARGE((H24,L24,P24,T24),4)</f>
        <v>0</v>
      </c>
    </row>
    <row r="25" spans="1:32" ht="15.75">
      <c r="A25" s="179">
        <v>3</v>
      </c>
      <c r="B25" s="67">
        <f ca="1">'ŽSG Ekipe+POJ'!B229</f>
        <v>0</v>
      </c>
      <c r="C25" s="99">
        <f ca="1">'ŽSG Ekipe+POJ'!C229</f>
        <v>0</v>
      </c>
      <c r="D25" s="218">
        <f ca="1">'ŽSG Ekipe+POJ'!D229</f>
        <v>0</v>
      </c>
      <c r="E25" s="92">
        <f ca="1">+'ŽSG Ekipe+POJ'!E229</f>
        <v>0</v>
      </c>
      <c r="F25" s="74">
        <f ca="1">+'ŽSG Ekipe+POJ'!F229</f>
        <v>0</v>
      </c>
      <c r="G25" s="74">
        <f ca="1">+'ŽSG Ekipe+POJ'!G229</f>
        <v>0</v>
      </c>
      <c r="H25" s="169">
        <f ca="1">+E25+F25-G25</f>
        <v>0</v>
      </c>
      <c r="I25" s="92">
        <f ca="1">+'ŽSG Ekipe+POJ'!I229</f>
        <v>0</v>
      </c>
      <c r="J25" s="74">
        <f ca="1">+'ŽSG Ekipe+POJ'!J229</f>
        <v>0</v>
      </c>
      <c r="K25" s="74">
        <f ca="1">+'ŽSG Ekipe+POJ'!K229</f>
        <v>0</v>
      </c>
      <c r="L25" s="169">
        <f ca="1">+I25+J25-K25</f>
        <v>0</v>
      </c>
      <c r="M25" s="92">
        <f ca="1">+'ŽSG Ekipe+POJ'!M229</f>
        <v>0</v>
      </c>
      <c r="N25" s="74">
        <f ca="1">+'ŽSG Ekipe+POJ'!N229</f>
        <v>0</v>
      </c>
      <c r="O25" s="74">
        <f ca="1">+'ŽSG Ekipe+POJ'!O229</f>
        <v>0</v>
      </c>
      <c r="P25" s="169">
        <f ca="1">+M25+N25-O25</f>
        <v>0</v>
      </c>
      <c r="Q25" s="92">
        <f ca="1">+'ŽSG Ekipe+POJ'!Q229</f>
        <v>0</v>
      </c>
      <c r="R25" s="74">
        <f ca="1">+'ŽSG Ekipe+POJ'!R229</f>
        <v>0</v>
      </c>
      <c r="S25" s="74">
        <f ca="1">+'ŽSG Ekipe+POJ'!S229</f>
        <v>0</v>
      </c>
      <c r="T25" s="169">
        <f ca="1">+Q25+R25-S25</f>
        <v>0</v>
      </c>
      <c r="U25" s="92">
        <f ca="1">+'ŽSG Ekipe+POJ'!U34</f>
        <v>0</v>
      </c>
      <c r="V25" s="74">
        <f ca="1">+'ŽSG Ekipe+POJ'!V34</f>
        <v>0</v>
      </c>
      <c r="W25" s="74">
        <f ca="1">+'ŽSG Ekipe+POJ'!W34</f>
        <v>0</v>
      </c>
      <c r="X25" s="169">
        <f>+H25+L25+P25+T25</f>
        <v>0</v>
      </c>
      <c r="Y25" s="166">
        <v>32.1</v>
      </c>
      <c r="Z25" s="167">
        <v>31.7</v>
      </c>
      <c r="AA25" s="168">
        <f>SUM(X25:Z25)-MIN(X25:Z25)</f>
        <v>63.8</v>
      </c>
      <c r="AB25" s="72">
        <f>MAX(H25,L25,P25,T25)</f>
        <v>0</v>
      </c>
      <c r="AC25" s="24">
        <f>LARGE((H25,L25,P25,T25),2)</f>
        <v>0</v>
      </c>
      <c r="AD25" s="24">
        <f>LARGE((H25,L25,P25,T25),3)</f>
        <v>0</v>
      </c>
      <c r="AE25" s="24">
        <f>LARGE((H25,L25,P25,T25),4)</f>
        <v>0</v>
      </c>
    </row>
    <row r="26" spans="1:32" ht="15.75">
      <c r="A26" s="179">
        <v>4</v>
      </c>
      <c r="B26" s="67">
        <f ca="1">+'ŽSG Ekipe+POJ'!B33</f>
        <v>0</v>
      </c>
      <c r="C26" s="99">
        <f ca="1">+'ŽSG Ekipe+POJ'!C33</f>
        <v>0</v>
      </c>
      <c r="D26" s="99">
        <f ca="1">+'ŽSG Ekipe+POJ'!D33</f>
        <v>0</v>
      </c>
      <c r="E26" s="190">
        <f ca="1">+'ŽSG Ekipe+POJ'!E33</f>
        <v>0</v>
      </c>
      <c r="F26" s="74">
        <f ca="1">+'ŽSG Ekipe+POJ'!F33</f>
        <v>0</v>
      </c>
      <c r="G26" s="94">
        <f ca="1">+'ŽSG Ekipe+POJ'!G33</f>
        <v>0</v>
      </c>
      <c r="H26" s="169">
        <f ca="1">+E26+F26-G26</f>
        <v>0</v>
      </c>
      <c r="I26" s="190">
        <f ca="1">+'ŽSG Ekipe+POJ'!I33</f>
        <v>0</v>
      </c>
      <c r="J26" s="74">
        <f ca="1">+'ŽSG Ekipe+POJ'!J33</f>
        <v>0</v>
      </c>
      <c r="K26" s="94">
        <f ca="1">+'ŽSG Ekipe+POJ'!K33</f>
        <v>0</v>
      </c>
      <c r="L26" s="169">
        <f ca="1">+I26+J26-K26</f>
        <v>0</v>
      </c>
      <c r="M26" s="190">
        <f ca="1">+'ŽSG Ekipe+POJ'!M33</f>
        <v>0</v>
      </c>
      <c r="N26" s="74">
        <f ca="1">+'ŽSG Ekipe+POJ'!N33</f>
        <v>0</v>
      </c>
      <c r="O26" s="94">
        <f ca="1">+'ŽSG Ekipe+POJ'!O33</f>
        <v>0</v>
      </c>
      <c r="P26" s="169">
        <f ca="1">+M26+N26-O26</f>
        <v>0</v>
      </c>
      <c r="Q26" s="190">
        <f ca="1">+'ŽSG Ekipe+POJ'!Q33</f>
        <v>0</v>
      </c>
      <c r="R26" s="74">
        <f ca="1">+'ŽSG Ekipe+POJ'!R33</f>
        <v>0</v>
      </c>
      <c r="S26" s="94">
        <f ca="1">+'ŽSG Ekipe+POJ'!S33</f>
        <v>0</v>
      </c>
      <c r="T26" s="169">
        <f ca="1">+Q26+R26-S26</f>
        <v>0</v>
      </c>
      <c r="U26" s="92">
        <f ca="1">+'ŽSG Ekipe+POJ'!U33</f>
        <v>0</v>
      </c>
      <c r="V26" s="74">
        <f ca="1">+'ŽSG Ekipe+POJ'!V33</f>
        <v>0</v>
      </c>
      <c r="W26" s="74">
        <f ca="1">+'ŽSG Ekipe+POJ'!W33</f>
        <v>0</v>
      </c>
      <c r="X26" s="169">
        <f>+H26+L26+P26+T26</f>
        <v>0</v>
      </c>
      <c r="Y26" s="166">
        <v>0</v>
      </c>
      <c r="Z26" s="167">
        <v>22.4</v>
      </c>
      <c r="AA26" s="168">
        <f>SUM(X26:Z26)-MIN(X26:Z26)</f>
        <v>22.4</v>
      </c>
      <c r="AB26" s="72">
        <f>MAX(H26,L26,P26,T26)</f>
        <v>0</v>
      </c>
      <c r="AC26" s="24">
        <f>LARGE((H26,L26,P26,T26),2)</f>
        <v>0</v>
      </c>
      <c r="AD26" s="24">
        <f>LARGE((H26,L26,P26,T26),3)</f>
        <v>0</v>
      </c>
      <c r="AE26" s="24">
        <f>LARGE((H26,L26,P26,T26),4)</f>
        <v>0</v>
      </c>
    </row>
    <row r="27" spans="1:32" ht="8.25" customHeight="1"/>
    <row r="28" spans="1:32" ht="16.5" thickBot="1">
      <c r="A28" s="19"/>
      <c r="B28" s="57" t="s">
        <v>131</v>
      </c>
      <c r="C28" s="75"/>
      <c r="D28" s="165"/>
      <c r="E28" s="68"/>
      <c r="F28" s="68"/>
      <c r="G28" s="68"/>
      <c r="H28" s="70"/>
      <c r="I28" s="68"/>
      <c r="J28" s="68"/>
      <c r="K28" s="68"/>
      <c r="L28" s="70"/>
      <c r="M28" s="68"/>
      <c r="N28" s="68"/>
      <c r="O28" s="68"/>
      <c r="P28" s="70"/>
      <c r="Q28" s="68"/>
      <c r="R28" s="68"/>
      <c r="S28" s="68"/>
      <c r="T28" s="70"/>
      <c r="U28" s="69"/>
      <c r="V28" s="69"/>
      <c r="W28" s="69"/>
      <c r="X28" s="70"/>
      <c r="Y28" s="70"/>
      <c r="Z28" s="70"/>
      <c r="AA28" s="71"/>
      <c r="AB28" s="48"/>
      <c r="AC28" s="48"/>
      <c r="AD28" s="48"/>
      <c r="AE28" s="48"/>
    </row>
    <row r="29" spans="1:32" ht="24.75" customHeight="1">
      <c r="A29" s="201" t="s">
        <v>28</v>
      </c>
      <c r="B29" s="202" t="s">
        <v>21</v>
      </c>
      <c r="C29" s="203" t="s">
        <v>17</v>
      </c>
      <c r="D29" s="274" t="s">
        <v>46</v>
      </c>
      <c r="E29" s="278"/>
      <c r="F29" s="279"/>
      <c r="G29" s="279"/>
      <c r="H29" s="280"/>
      <c r="I29" s="278"/>
      <c r="J29" s="279"/>
      <c r="K29" s="279"/>
      <c r="L29" s="280"/>
      <c r="M29" s="278"/>
      <c r="N29" s="279"/>
      <c r="O29" s="279"/>
      <c r="P29" s="280"/>
      <c r="Q29" s="278"/>
      <c r="R29" s="279"/>
      <c r="S29" s="279"/>
      <c r="T29" s="280"/>
      <c r="U29" s="283" t="s">
        <v>50</v>
      </c>
      <c r="V29" s="284"/>
      <c r="W29" s="284"/>
      <c r="X29" s="285"/>
      <c r="Y29" s="290" t="s">
        <v>48</v>
      </c>
      <c r="Z29" s="270" t="s">
        <v>52</v>
      </c>
      <c r="AA29" s="272" t="s">
        <v>49</v>
      </c>
    </row>
    <row r="30" spans="1:32" ht="15.75">
      <c r="A30" s="140"/>
      <c r="B30" s="141"/>
      <c r="C30" s="143"/>
      <c r="D30" s="275"/>
      <c r="E30" s="134" t="s">
        <v>29</v>
      </c>
      <c r="F30" s="135" t="s">
        <v>30</v>
      </c>
      <c r="G30" s="136" t="s">
        <v>34</v>
      </c>
      <c r="H30" s="137" t="s">
        <v>32</v>
      </c>
      <c r="I30" s="134" t="s">
        <v>29</v>
      </c>
      <c r="J30" s="135" t="s">
        <v>30</v>
      </c>
      <c r="K30" s="136" t="s">
        <v>34</v>
      </c>
      <c r="L30" s="138" t="s">
        <v>32</v>
      </c>
      <c r="M30" s="134" t="s">
        <v>29</v>
      </c>
      <c r="N30" s="135" t="s">
        <v>30</v>
      </c>
      <c r="O30" s="136" t="s">
        <v>34</v>
      </c>
      <c r="P30" s="138" t="s">
        <v>32</v>
      </c>
      <c r="Q30" s="134" t="s">
        <v>29</v>
      </c>
      <c r="R30" s="135" t="s">
        <v>30</v>
      </c>
      <c r="S30" s="136" t="s">
        <v>34</v>
      </c>
      <c r="T30" s="138" t="s">
        <v>32</v>
      </c>
      <c r="U30" s="134" t="s">
        <v>29</v>
      </c>
      <c r="V30" s="135" t="s">
        <v>30</v>
      </c>
      <c r="W30" s="136" t="s">
        <v>34</v>
      </c>
      <c r="X30" s="139" t="s">
        <v>23</v>
      </c>
      <c r="Y30" s="291"/>
      <c r="Z30" s="271"/>
      <c r="AA30" s="273"/>
    </row>
    <row r="31" spans="1:32" ht="15.75">
      <c r="A31" s="179">
        <v>1</v>
      </c>
      <c r="B31" s="67">
        <f ca="1">+'ŽSG Ekipe+POJ'!B182</f>
        <v>0</v>
      </c>
      <c r="C31" s="99">
        <f ca="1">+'ŽSG Ekipe+POJ'!C182</f>
        <v>0</v>
      </c>
      <c r="D31" s="99">
        <f ca="1">+'ŽSG Ekipe+POJ'!D182</f>
        <v>0</v>
      </c>
      <c r="E31" s="227"/>
      <c r="F31" s="74"/>
      <c r="G31" s="94">
        <f ca="1">+'ŽSG Ekipe+POJ'!G182</f>
        <v>0</v>
      </c>
      <c r="H31" s="170">
        <f ca="1">+E31+F31-G31</f>
        <v>0</v>
      </c>
      <c r="I31" s="190"/>
      <c r="J31" s="74"/>
      <c r="K31" s="94">
        <f ca="1">+'ŽSG Ekipe+POJ'!K182</f>
        <v>0</v>
      </c>
      <c r="L31" s="170">
        <f ca="1">+I31+J31-K31</f>
        <v>0</v>
      </c>
      <c r="M31" s="190"/>
      <c r="N31" s="74"/>
      <c r="O31" s="94">
        <f ca="1">+'ŽSG Ekipe+POJ'!O182</f>
        <v>0</v>
      </c>
      <c r="P31" s="170">
        <f ca="1">+M31+N31-O31</f>
        <v>0</v>
      </c>
      <c r="Q31" s="190"/>
      <c r="R31" s="74"/>
      <c r="S31" s="94">
        <f ca="1">+'ŽSG Ekipe+POJ'!S182</f>
        <v>0</v>
      </c>
      <c r="T31" s="170">
        <f ca="1">+Q31+R31-S31</f>
        <v>0</v>
      </c>
      <c r="U31" s="190">
        <f ca="1">+'ŽSG Ekipe+POJ'!U182</f>
        <v>0</v>
      </c>
      <c r="V31" s="74">
        <f ca="1">+'ŽSG Ekipe+POJ'!V182</f>
        <v>0</v>
      </c>
      <c r="W31" s="94">
        <f ca="1">+'ŽSG Ekipe+POJ'!W182</f>
        <v>0</v>
      </c>
      <c r="X31" s="169">
        <f>+H31+L31+P31+T31</f>
        <v>0</v>
      </c>
      <c r="Y31" s="172">
        <v>50.3</v>
      </c>
      <c r="Z31" s="173">
        <v>51.2</v>
      </c>
      <c r="AA31" s="174">
        <f>SUM(X31:Z31)-MIN(X31:Z31)</f>
        <v>101.5</v>
      </c>
      <c r="AB31" s="72">
        <f>MAX(H31,L31,P31,T31)</f>
        <v>0</v>
      </c>
      <c r="AC31" s="24">
        <f>LARGE((H31,L31,P31,T31),2)</f>
        <v>0</v>
      </c>
      <c r="AD31" s="24">
        <f>LARGE((H31,L31,P31,T31),3)</f>
        <v>0</v>
      </c>
      <c r="AE31" s="24">
        <f>LARGE((H31,L31,P31,T31),4)</f>
        <v>0</v>
      </c>
    </row>
    <row r="32" spans="1:32" ht="15.75">
      <c r="A32" s="179">
        <v>2</v>
      </c>
      <c r="B32" s="67">
        <f ca="1">+'ŽSG Ekipe+POJ'!B179</f>
        <v>0</v>
      </c>
      <c r="C32" s="99">
        <f ca="1">+'ŽSG Ekipe+POJ'!C179</f>
        <v>0</v>
      </c>
      <c r="D32" s="99">
        <f ca="1">+'ŽSG Ekipe+POJ'!D179</f>
        <v>0</v>
      </c>
      <c r="E32" s="190">
        <f ca="1">+'ŽSG Ekipe+POJ'!E179</f>
        <v>0</v>
      </c>
      <c r="F32" s="74">
        <f ca="1">+'ŽSG Ekipe+POJ'!F179</f>
        <v>0</v>
      </c>
      <c r="G32" s="94">
        <f ca="1">+'ŽSG Ekipe+POJ'!G179</f>
        <v>0</v>
      </c>
      <c r="H32" s="170">
        <f ca="1">+E32+F32-G32</f>
        <v>0</v>
      </c>
      <c r="I32" s="190">
        <f ca="1">+'ŽSG Ekipe+POJ'!I179</f>
        <v>0</v>
      </c>
      <c r="J32" s="74">
        <f ca="1">+'ŽSG Ekipe+POJ'!J179</f>
        <v>0</v>
      </c>
      <c r="K32" s="94">
        <f ca="1">+'ŽSG Ekipe+POJ'!K179</f>
        <v>0</v>
      </c>
      <c r="L32" s="170">
        <f ca="1">+I32+J32-K32</f>
        <v>0</v>
      </c>
      <c r="M32" s="190">
        <f ca="1">+'ŽSG Ekipe+POJ'!M179</f>
        <v>0</v>
      </c>
      <c r="N32" s="74">
        <f ca="1">+'ŽSG Ekipe+POJ'!N179</f>
        <v>0</v>
      </c>
      <c r="O32" s="94">
        <f ca="1">+'ŽSG Ekipe+POJ'!O179</f>
        <v>0</v>
      </c>
      <c r="P32" s="170">
        <f ca="1">+M32+N32-O32</f>
        <v>0</v>
      </c>
      <c r="Q32" s="190">
        <f ca="1">+'ŽSG Ekipe+POJ'!Q179</f>
        <v>0</v>
      </c>
      <c r="R32" s="74">
        <f ca="1">+'ŽSG Ekipe+POJ'!R179</f>
        <v>0</v>
      </c>
      <c r="S32" s="94">
        <f ca="1">+'ŽSG Ekipe+POJ'!S179</f>
        <v>0</v>
      </c>
      <c r="T32" s="169">
        <f ca="1">+Q32+R32-S32</f>
        <v>0</v>
      </c>
      <c r="U32" s="190">
        <f ca="1">+'ŽSG Ekipe+POJ'!U179</f>
        <v>0</v>
      </c>
      <c r="V32" s="74">
        <f ca="1">+'ŽSG Ekipe+POJ'!V179</f>
        <v>0</v>
      </c>
      <c r="W32" s="94">
        <f ca="1">+'ŽSG Ekipe+POJ'!W179</f>
        <v>0</v>
      </c>
      <c r="X32" s="169">
        <f>+H32+L32+P32+T32</f>
        <v>0</v>
      </c>
      <c r="Y32" s="166">
        <v>43.3</v>
      </c>
      <c r="Z32" s="167">
        <v>37.1</v>
      </c>
      <c r="AA32" s="168">
        <f>SUM(X32:Z32)-MIN(X32:Z32)</f>
        <v>80.400000000000006</v>
      </c>
      <c r="AB32" s="72">
        <f>MAX(H32,L32,P32,T32)</f>
        <v>0</v>
      </c>
      <c r="AC32" s="24">
        <f>LARGE((H32,L32,P32,T32),2)</f>
        <v>0</v>
      </c>
      <c r="AD32" s="24">
        <f>LARGE((H32,L32,P32,T32),3)</f>
        <v>0</v>
      </c>
      <c r="AE32" s="24">
        <f>LARGE((H32,L32,P32,T32),4)</f>
        <v>0</v>
      </c>
    </row>
    <row r="33" spans="1:31" ht="15.75">
      <c r="A33" s="179">
        <v>3</v>
      </c>
      <c r="B33" s="67">
        <f ca="1">+'ŽSG Ekipe+POJ'!B181</f>
        <v>0</v>
      </c>
      <c r="C33" s="99">
        <f ca="1">+'ŽSG Ekipe+POJ'!C181</f>
        <v>0</v>
      </c>
      <c r="D33" s="99">
        <f ca="1">+'ŽSG Ekipe+POJ'!D181</f>
        <v>0</v>
      </c>
      <c r="E33" s="92">
        <f ca="1">+'ŽSG Ekipe+POJ'!E181</f>
        <v>0</v>
      </c>
      <c r="F33" s="74">
        <f ca="1">+'ŽSG Ekipe+POJ'!F181</f>
        <v>0</v>
      </c>
      <c r="G33" s="74">
        <f ca="1">+'ŽSG Ekipe+POJ'!G181</f>
        <v>0</v>
      </c>
      <c r="H33" s="170">
        <f ca="1">+E33+F33-G33</f>
        <v>0</v>
      </c>
      <c r="I33" s="92">
        <f ca="1">+'ŽSG Ekipe+POJ'!I181</f>
        <v>0</v>
      </c>
      <c r="J33" s="74">
        <f ca="1">+'ŽSG Ekipe+POJ'!J181</f>
        <v>0</v>
      </c>
      <c r="K33" s="74">
        <f ca="1">+'ŽSG Ekipe+POJ'!K181</f>
        <v>0</v>
      </c>
      <c r="L33" s="170">
        <f ca="1">+I33+J33-K33</f>
        <v>0</v>
      </c>
      <c r="M33" s="92">
        <f ca="1">+'ŽSG Ekipe+POJ'!M181</f>
        <v>0</v>
      </c>
      <c r="N33" s="74">
        <f ca="1">+'ŽSG Ekipe+POJ'!N181</f>
        <v>0</v>
      </c>
      <c r="O33" s="74">
        <f ca="1">+'ŽSG Ekipe+POJ'!O181</f>
        <v>0</v>
      </c>
      <c r="P33" s="170">
        <f ca="1">+M33+N33-O33</f>
        <v>0</v>
      </c>
      <c r="Q33" s="92">
        <f ca="1">+'ŽSG Ekipe+POJ'!Q181</f>
        <v>0</v>
      </c>
      <c r="R33" s="74">
        <f ca="1">+'ŽSG Ekipe+POJ'!R181</f>
        <v>0</v>
      </c>
      <c r="S33" s="74">
        <f ca="1">+'ŽSG Ekipe+POJ'!S181</f>
        <v>0</v>
      </c>
      <c r="T33" s="169">
        <f ca="1">+Q33+R33-S33</f>
        <v>0</v>
      </c>
      <c r="U33" s="92">
        <f ca="1">+'ŽSG Ekipe+POJ'!U181</f>
        <v>0</v>
      </c>
      <c r="V33" s="74">
        <f ca="1">+'ŽSG Ekipe+POJ'!V181</f>
        <v>0</v>
      </c>
      <c r="W33" s="74">
        <f ca="1">+'ŽSG Ekipe+POJ'!W181</f>
        <v>0</v>
      </c>
      <c r="X33" s="169">
        <f>+H33+L33+P33+T33</f>
        <v>0</v>
      </c>
      <c r="Y33" s="166">
        <v>42.3</v>
      </c>
      <c r="Z33" s="167">
        <v>37.200000000000003</v>
      </c>
      <c r="AA33" s="168">
        <f>SUM(X33:Z33)-MIN(X33:Z33)</f>
        <v>79.5</v>
      </c>
      <c r="AB33" s="72">
        <f>MAX(H33,L33,P33,T33)</f>
        <v>0</v>
      </c>
      <c r="AC33" s="24">
        <f>LARGE((H33,L33,P33,T33),2)</f>
        <v>0</v>
      </c>
      <c r="AD33" s="24">
        <f>LARGE((H33,L33,P33,T33),3)</f>
        <v>0</v>
      </c>
      <c r="AE33" s="24">
        <f>LARGE((H33,L33,P33,T33),4)</f>
        <v>0</v>
      </c>
    </row>
    <row r="34" spans="1:31" ht="15.75">
      <c r="A34" s="179">
        <v>4</v>
      </c>
      <c r="B34" s="67">
        <f ca="1">+'ŽSG Ekipe+POJ'!B183</f>
        <v>0</v>
      </c>
      <c r="C34" s="99">
        <f ca="1">+'ŽSG Ekipe+POJ'!C183</f>
        <v>0</v>
      </c>
      <c r="D34" s="99">
        <f ca="1">+'ŽSG Ekipe+POJ'!D183</f>
        <v>0</v>
      </c>
      <c r="E34" s="92">
        <f ca="1">+'ŽSG Ekipe+POJ'!E183</f>
        <v>0</v>
      </c>
      <c r="F34" s="74">
        <f ca="1">+'ŽSG Ekipe+POJ'!F183</f>
        <v>0</v>
      </c>
      <c r="G34" s="74">
        <f ca="1">+'ŽSG Ekipe+POJ'!G183</f>
        <v>0</v>
      </c>
      <c r="H34" s="170">
        <f ca="1">+E34+F34-G34</f>
        <v>0</v>
      </c>
      <c r="I34" s="92">
        <f ca="1">+'ŽSG Ekipe+POJ'!I183</f>
        <v>0</v>
      </c>
      <c r="J34" s="74">
        <f ca="1">+'ŽSG Ekipe+POJ'!J183</f>
        <v>0</v>
      </c>
      <c r="K34" s="74">
        <f ca="1">+'ŽSG Ekipe+POJ'!K183</f>
        <v>0</v>
      </c>
      <c r="L34" s="170">
        <f ca="1">+I34+J34-K34</f>
        <v>0</v>
      </c>
      <c r="M34" s="92">
        <f ca="1">+'ŽSG Ekipe+POJ'!M183</f>
        <v>0</v>
      </c>
      <c r="N34" s="74">
        <f ca="1">+'ŽSG Ekipe+POJ'!N183</f>
        <v>0</v>
      </c>
      <c r="O34" s="74">
        <f ca="1">+'ŽSG Ekipe+POJ'!O183</f>
        <v>0</v>
      </c>
      <c r="P34" s="170">
        <f ca="1">+M34+N34-O34</f>
        <v>0</v>
      </c>
      <c r="Q34" s="92">
        <f ca="1">+'ŽSG Ekipe+POJ'!Q183</f>
        <v>0</v>
      </c>
      <c r="R34" s="74">
        <f ca="1">+'ŽSG Ekipe+POJ'!R183</f>
        <v>0</v>
      </c>
      <c r="S34" s="74">
        <f ca="1">+'ŽSG Ekipe+POJ'!S183</f>
        <v>0</v>
      </c>
      <c r="T34" s="169">
        <f ca="1">+Q34+R34-S34</f>
        <v>0</v>
      </c>
      <c r="U34" s="92">
        <f ca="1">+'ŽSG Ekipe+POJ'!U183</f>
        <v>0</v>
      </c>
      <c r="V34" s="74">
        <f ca="1">+'ŽSG Ekipe+POJ'!V183</f>
        <v>0</v>
      </c>
      <c r="W34" s="74">
        <f ca="1">+'ŽSG Ekipe+POJ'!W183</f>
        <v>0</v>
      </c>
      <c r="X34" s="169">
        <f>+H34+L34+P34+T34</f>
        <v>0</v>
      </c>
      <c r="Y34" s="166">
        <v>43.9</v>
      </c>
      <c r="Z34" s="167">
        <v>0</v>
      </c>
      <c r="AA34" s="168">
        <f>SUM(X34:Z34)-MIN(X34:Z34)</f>
        <v>43.9</v>
      </c>
      <c r="AB34" s="72">
        <f>MAX(H34,L34,P34,T34)</f>
        <v>0</v>
      </c>
      <c r="AC34" s="24">
        <f>LARGE((H34,L34,P34,T34),2)</f>
        <v>0</v>
      </c>
      <c r="AD34" s="24">
        <f>LARGE((H34,L34,P34,T34),3)</f>
        <v>0</v>
      </c>
      <c r="AE34" s="24">
        <f>LARGE((H34,L34,P34,T34),4)</f>
        <v>0</v>
      </c>
    </row>
    <row r="35" spans="1:31" ht="15.75">
      <c r="A35" s="179">
        <v>5</v>
      </c>
      <c r="B35" s="67">
        <f ca="1">+'ŽSG Ekipe+POJ'!B180</f>
        <v>0</v>
      </c>
      <c r="C35" s="99">
        <f ca="1">+'ŽSG Ekipe+POJ'!C180</f>
        <v>0</v>
      </c>
      <c r="D35" s="99">
        <f ca="1">+'ŽSG Ekipe+POJ'!D180</f>
        <v>0</v>
      </c>
      <c r="E35" s="92">
        <f ca="1">+'ŽSG Ekipe+POJ'!E180</f>
        <v>0</v>
      </c>
      <c r="F35" s="74">
        <f ca="1">+'ŽSG Ekipe+POJ'!F180</f>
        <v>0</v>
      </c>
      <c r="G35" s="74">
        <f ca="1">+'ŽSG Ekipe+POJ'!G180</f>
        <v>0</v>
      </c>
      <c r="H35" s="169">
        <f ca="1">+E35+F35-G35</f>
        <v>0</v>
      </c>
      <c r="I35" s="92">
        <f ca="1">+'ŽSG Ekipe+POJ'!I180</f>
        <v>0</v>
      </c>
      <c r="J35" s="74">
        <f ca="1">+'ŽSG Ekipe+POJ'!J180</f>
        <v>0</v>
      </c>
      <c r="K35" s="74">
        <f ca="1">+'ŽSG Ekipe+POJ'!K180</f>
        <v>0</v>
      </c>
      <c r="L35" s="169">
        <f ca="1">+I35+J35-K35</f>
        <v>0</v>
      </c>
      <c r="M35" s="92">
        <f ca="1">+'ŽSG Ekipe+POJ'!M180</f>
        <v>0</v>
      </c>
      <c r="N35" s="74">
        <f ca="1">+'ŽSG Ekipe+POJ'!N180</f>
        <v>0</v>
      </c>
      <c r="O35" s="74">
        <f ca="1">+'ŽSG Ekipe+POJ'!O180</f>
        <v>0</v>
      </c>
      <c r="P35" s="169">
        <f ca="1">+M35+N35-O35</f>
        <v>0</v>
      </c>
      <c r="Q35" s="92">
        <f ca="1">+'ŽSG Ekipe+POJ'!Q180</f>
        <v>0</v>
      </c>
      <c r="R35" s="74">
        <f ca="1">+'ŽSG Ekipe+POJ'!R180</f>
        <v>0</v>
      </c>
      <c r="S35" s="74">
        <f ca="1">+'ŽSG Ekipe+POJ'!S180</f>
        <v>0</v>
      </c>
      <c r="T35" s="169">
        <f ca="1">+Q35+R35-S35</f>
        <v>0</v>
      </c>
      <c r="U35" s="92">
        <f ca="1">+'ŽSG Ekipe+POJ'!U180</f>
        <v>0</v>
      </c>
      <c r="V35" s="74">
        <f ca="1">+'ŽSG Ekipe+POJ'!V180</f>
        <v>0</v>
      </c>
      <c r="W35" s="74">
        <f ca="1">+'ŽSG Ekipe+POJ'!W180</f>
        <v>0</v>
      </c>
      <c r="X35" s="169">
        <f>+H35+L35+P35+T35</f>
        <v>0</v>
      </c>
      <c r="Y35" s="166">
        <v>26.4</v>
      </c>
      <c r="Z35" s="167">
        <v>9.9</v>
      </c>
      <c r="AA35" s="168">
        <f>SUM(X35:Z35)-MIN(X35:Z35)</f>
        <v>36.299999999999997</v>
      </c>
      <c r="AB35" s="72">
        <f>MAX(H35,L35,P35,T35)</f>
        <v>0</v>
      </c>
      <c r="AC35" s="24">
        <f>LARGE((H35,L35,P35,T35),2)</f>
        <v>0</v>
      </c>
      <c r="AD35" s="24">
        <f>LARGE((H35,L35,P35,T35),3)</f>
        <v>0</v>
      </c>
      <c r="AE35" s="24">
        <f>LARGE((H35,L35,P35,T35),4)</f>
        <v>0</v>
      </c>
    </row>
    <row r="36" spans="1:31" ht="9.75" customHeight="1"/>
    <row r="37" spans="1:31" ht="16.5" thickBot="1">
      <c r="A37" s="19"/>
      <c r="B37" s="57" t="str">
        <f ca="1">'ŽSG Ekipe+POJ'!B37</f>
        <v>B seniorke (1993. i starije )</v>
      </c>
      <c r="C37" s="75"/>
      <c r="D37" s="165"/>
      <c r="E37" s="68"/>
      <c r="F37" s="68"/>
      <c r="G37" s="68"/>
      <c r="H37" s="70"/>
      <c r="I37" s="68"/>
      <c r="J37" s="68"/>
      <c r="K37" s="68"/>
      <c r="L37" s="70"/>
      <c r="M37" s="68"/>
      <c r="N37" s="68"/>
      <c r="O37" s="68"/>
      <c r="P37" s="70"/>
      <c r="Q37" s="68"/>
      <c r="R37" s="68"/>
      <c r="S37" s="68"/>
      <c r="T37" s="70"/>
      <c r="U37" s="69"/>
      <c r="V37" s="69"/>
      <c r="W37" s="69"/>
      <c r="X37" s="70"/>
      <c r="Y37" s="70"/>
      <c r="Z37" s="70"/>
      <c r="AA37" s="71"/>
      <c r="AB37" s="48"/>
      <c r="AC37" s="48"/>
      <c r="AD37" s="48"/>
      <c r="AE37" s="48"/>
    </row>
    <row r="38" spans="1:31" ht="27" customHeight="1">
      <c r="A38" s="201" t="s">
        <v>28</v>
      </c>
      <c r="B38" s="202" t="s">
        <v>21</v>
      </c>
      <c r="C38" s="203" t="s">
        <v>17</v>
      </c>
      <c r="D38" s="274" t="s">
        <v>46</v>
      </c>
      <c r="E38" s="278"/>
      <c r="F38" s="279"/>
      <c r="G38" s="279"/>
      <c r="H38" s="280"/>
      <c r="I38" s="278"/>
      <c r="J38" s="279"/>
      <c r="K38" s="279"/>
      <c r="L38" s="280"/>
      <c r="M38" s="278"/>
      <c r="N38" s="279"/>
      <c r="O38" s="279"/>
      <c r="P38" s="280"/>
      <c r="Q38" s="278"/>
      <c r="R38" s="279"/>
      <c r="S38" s="279"/>
      <c r="T38" s="280"/>
      <c r="U38" s="283" t="s">
        <v>50</v>
      </c>
      <c r="V38" s="284"/>
      <c r="W38" s="284"/>
      <c r="X38" s="285"/>
      <c r="Y38" s="290" t="s">
        <v>48</v>
      </c>
      <c r="Z38" s="270" t="s">
        <v>52</v>
      </c>
      <c r="AA38" s="272" t="s">
        <v>49</v>
      </c>
    </row>
    <row r="39" spans="1:31" ht="15.75">
      <c r="A39" s="140"/>
      <c r="B39" s="141"/>
      <c r="C39" s="143"/>
      <c r="D39" s="275"/>
      <c r="E39" s="134" t="s">
        <v>29</v>
      </c>
      <c r="F39" s="135" t="s">
        <v>30</v>
      </c>
      <c r="G39" s="136" t="s">
        <v>34</v>
      </c>
      <c r="H39" s="137" t="s">
        <v>32</v>
      </c>
      <c r="I39" s="134" t="s">
        <v>29</v>
      </c>
      <c r="J39" s="135" t="s">
        <v>30</v>
      </c>
      <c r="K39" s="136" t="s">
        <v>34</v>
      </c>
      <c r="L39" s="138" t="s">
        <v>32</v>
      </c>
      <c r="M39" s="134" t="s">
        <v>29</v>
      </c>
      <c r="N39" s="135" t="s">
        <v>30</v>
      </c>
      <c r="O39" s="136" t="s">
        <v>34</v>
      </c>
      <c r="P39" s="138" t="s">
        <v>32</v>
      </c>
      <c r="Q39" s="134" t="s">
        <v>29</v>
      </c>
      <c r="R39" s="135" t="s">
        <v>30</v>
      </c>
      <c r="S39" s="136" t="s">
        <v>34</v>
      </c>
      <c r="T39" s="138" t="s">
        <v>32</v>
      </c>
      <c r="U39" s="134" t="s">
        <v>29</v>
      </c>
      <c r="V39" s="135" t="s">
        <v>30</v>
      </c>
      <c r="W39" s="136" t="s">
        <v>34</v>
      </c>
      <c r="X39" s="139" t="s">
        <v>23</v>
      </c>
      <c r="Y39" s="291"/>
      <c r="Z39" s="271"/>
      <c r="AA39" s="273"/>
    </row>
    <row r="40" spans="1:31" ht="15.75">
      <c r="A40" s="179">
        <v>1</v>
      </c>
      <c r="B40" s="67">
        <f ca="1">+'ŽSG Ekipe+POJ'!B40</f>
        <v>0</v>
      </c>
      <c r="C40" s="99">
        <f ca="1">+'ŽSG Ekipe+POJ'!C40</f>
        <v>0</v>
      </c>
      <c r="D40" s="218" t="str">
        <f ca="1">+'ŽSG Ekipe+POJ'!D40</f>
        <v>1991.</v>
      </c>
      <c r="E40" s="92">
        <f ca="1">+'ŽSG Ekipe+POJ'!E40</f>
        <v>0</v>
      </c>
      <c r="F40" s="74">
        <f ca="1">+'ŽSG Ekipe+POJ'!F40</f>
        <v>0</v>
      </c>
      <c r="G40" s="74">
        <f ca="1">+'ŽSG Ekipe+POJ'!G40</f>
        <v>0</v>
      </c>
      <c r="H40" s="170">
        <f ca="1">+E40+F40-G40</f>
        <v>0</v>
      </c>
      <c r="I40" s="92">
        <f ca="1">+'ŽSG Ekipe+POJ'!I40</f>
        <v>0</v>
      </c>
      <c r="J40" s="74">
        <f ca="1">+'ŽSG Ekipe+POJ'!J40</f>
        <v>0</v>
      </c>
      <c r="K40" s="74">
        <f ca="1">+'ŽSG Ekipe+POJ'!K40</f>
        <v>0</v>
      </c>
      <c r="L40" s="170">
        <f ca="1">+I40+J40-K40</f>
        <v>0</v>
      </c>
      <c r="M40" s="92">
        <f ca="1">+'ŽSG Ekipe+POJ'!M40</f>
        <v>0</v>
      </c>
      <c r="N40" s="74">
        <f ca="1">+'ŽSG Ekipe+POJ'!N40</f>
        <v>0</v>
      </c>
      <c r="O40" s="74">
        <f ca="1">+'ŽSG Ekipe+POJ'!O40</f>
        <v>0</v>
      </c>
      <c r="P40" s="170">
        <f ca="1">+M40+N40-O40</f>
        <v>0</v>
      </c>
      <c r="Q40" s="92">
        <f ca="1">+'ŽSG Ekipe+POJ'!Q40</f>
        <v>0</v>
      </c>
      <c r="R40" s="74">
        <f ca="1">+'ŽSG Ekipe+POJ'!R40</f>
        <v>0</v>
      </c>
      <c r="S40" s="74">
        <f ca="1">+'ŽSG Ekipe+POJ'!S40</f>
        <v>0</v>
      </c>
      <c r="T40" s="170">
        <f ca="1">+Q40+R40-S40</f>
        <v>0</v>
      </c>
      <c r="U40" s="92">
        <f ca="1">+'ŽSG Ekipe+POJ'!U40</f>
        <v>0</v>
      </c>
      <c r="V40" s="74">
        <f ca="1">+'ŽSG Ekipe+POJ'!V40</f>
        <v>0</v>
      </c>
      <c r="W40" s="74">
        <f ca="1">+'ŽSG Ekipe+POJ'!W40</f>
        <v>0</v>
      </c>
      <c r="X40" s="169">
        <f>+H40+L40+P40+T40</f>
        <v>0</v>
      </c>
      <c r="Y40" s="172">
        <v>43.9</v>
      </c>
      <c r="Z40" s="173">
        <v>41.1</v>
      </c>
      <c r="AA40" s="174">
        <f>SUM(X40:Z40)-MIN(X40:Z40)</f>
        <v>85</v>
      </c>
      <c r="AB40" s="72">
        <f>MAX(H40,L40,P40,T40)</f>
        <v>0</v>
      </c>
      <c r="AC40" s="24">
        <f>LARGE((H40,L40,P40,T40),2)</f>
        <v>0</v>
      </c>
      <c r="AD40" s="24">
        <f>LARGE((H40,L40,P40,T40),3)</f>
        <v>0</v>
      </c>
      <c r="AE40" s="24">
        <f>LARGE((H40,L40,P40,T40),4)</f>
        <v>0</v>
      </c>
    </row>
    <row r="41" spans="1:31" ht="15.75">
      <c r="A41" s="179">
        <v>2</v>
      </c>
      <c r="B41" s="67">
        <f ca="1">+'ŽSG Ekipe+POJ'!B42</f>
        <v>0</v>
      </c>
      <c r="C41" s="99">
        <f ca="1">+'ŽSG Ekipe+POJ'!C42</f>
        <v>0</v>
      </c>
      <c r="D41" s="218" t="str">
        <f ca="1">+'ŽSG Ekipe+POJ'!D42</f>
        <v>1989.</v>
      </c>
      <c r="E41" s="92">
        <f ca="1">+'ŽSG Ekipe+POJ'!E42</f>
        <v>0</v>
      </c>
      <c r="F41" s="74">
        <f ca="1">+'ŽSG Ekipe+POJ'!F42</f>
        <v>0</v>
      </c>
      <c r="G41" s="74">
        <f ca="1">+'ŽSG Ekipe+POJ'!G42</f>
        <v>0</v>
      </c>
      <c r="H41" s="170">
        <f ca="1">+E41+F41-G41</f>
        <v>0</v>
      </c>
      <c r="I41" s="92">
        <f ca="1">+'ŽSG Ekipe+POJ'!I42</f>
        <v>0</v>
      </c>
      <c r="J41" s="74">
        <f ca="1">+'ŽSG Ekipe+POJ'!J42</f>
        <v>0</v>
      </c>
      <c r="K41" s="74">
        <f ca="1">+'ŽSG Ekipe+POJ'!K42</f>
        <v>0</v>
      </c>
      <c r="L41" s="170">
        <f ca="1">+I41+J41-K41</f>
        <v>0</v>
      </c>
      <c r="M41" s="92">
        <f ca="1">+'ŽSG Ekipe+POJ'!M42</f>
        <v>0</v>
      </c>
      <c r="N41" s="74">
        <f ca="1">+'ŽSG Ekipe+POJ'!N42</f>
        <v>0</v>
      </c>
      <c r="O41" s="74">
        <f ca="1">+'ŽSG Ekipe+POJ'!O42</f>
        <v>0</v>
      </c>
      <c r="P41" s="170">
        <f ca="1">+M41+N41-O41</f>
        <v>0</v>
      </c>
      <c r="Q41" s="92">
        <f ca="1">+'ŽSG Ekipe+POJ'!Q42</f>
        <v>0</v>
      </c>
      <c r="R41" s="74">
        <f ca="1">+'ŽSG Ekipe+POJ'!R42</f>
        <v>0</v>
      </c>
      <c r="S41" s="74">
        <f ca="1">+'ŽSG Ekipe+POJ'!S42</f>
        <v>0</v>
      </c>
      <c r="T41" s="169">
        <f ca="1">+Q41+R41-S41</f>
        <v>0</v>
      </c>
      <c r="U41" s="92">
        <f ca="1">+'ŽSG Ekipe+POJ'!U42</f>
        <v>0</v>
      </c>
      <c r="V41" s="74">
        <f ca="1">+'ŽSG Ekipe+POJ'!V42</f>
        <v>0</v>
      </c>
      <c r="W41" s="74">
        <f ca="1">+'ŽSG Ekipe+POJ'!W42</f>
        <v>0</v>
      </c>
      <c r="X41" s="169">
        <f>+H41+L41+P41+T41</f>
        <v>0</v>
      </c>
      <c r="Y41" s="166">
        <v>39.1</v>
      </c>
      <c r="Z41" s="167">
        <v>39.6</v>
      </c>
      <c r="AA41" s="168">
        <f>SUM(X41:Z41)-MIN(X41:Z41)</f>
        <v>78.7</v>
      </c>
      <c r="AB41" s="72">
        <f>MAX(H41,L41,P41,T41)</f>
        <v>0</v>
      </c>
      <c r="AC41" s="24">
        <f>LARGE((H41,L41,P41,T41),2)</f>
        <v>0</v>
      </c>
      <c r="AD41" s="24">
        <f>LARGE((H41,L41,P41,T41),3)</f>
        <v>0</v>
      </c>
      <c r="AE41" s="24">
        <f>LARGE((H41,L41,P41,T41),4)</f>
        <v>0</v>
      </c>
    </row>
    <row r="42" spans="1:31" ht="15.75">
      <c r="A42" s="179">
        <v>3</v>
      </c>
      <c r="B42" s="67">
        <f ca="1">+'ŽSG Ekipe+POJ'!B41</f>
        <v>0</v>
      </c>
      <c r="C42" s="99">
        <f ca="1">+'ŽSG Ekipe+POJ'!C41</f>
        <v>0</v>
      </c>
      <c r="D42" s="218" t="str">
        <f ca="1">+'ŽSG Ekipe+POJ'!D41</f>
        <v>1993.</v>
      </c>
      <c r="E42" s="92">
        <f ca="1">+'ŽSG Ekipe+POJ'!E41</f>
        <v>0</v>
      </c>
      <c r="F42" s="74">
        <f ca="1">+'ŽSG Ekipe+POJ'!F41</f>
        <v>0</v>
      </c>
      <c r="G42" s="74">
        <f ca="1">+'ŽSG Ekipe+POJ'!G41</f>
        <v>0</v>
      </c>
      <c r="H42" s="169">
        <f ca="1">+E42+F42-G42</f>
        <v>0</v>
      </c>
      <c r="I42" s="92">
        <f ca="1">+'ŽSG Ekipe+POJ'!I41</f>
        <v>0</v>
      </c>
      <c r="J42" s="74">
        <f ca="1">+'ŽSG Ekipe+POJ'!J41</f>
        <v>0</v>
      </c>
      <c r="K42" s="74">
        <f ca="1">+'ŽSG Ekipe+POJ'!K41</f>
        <v>0</v>
      </c>
      <c r="L42" s="169">
        <f ca="1">+I42+J42-K42</f>
        <v>0</v>
      </c>
      <c r="M42" s="92">
        <f ca="1">+'ŽSG Ekipe+POJ'!M41</f>
        <v>0</v>
      </c>
      <c r="N42" s="74">
        <f ca="1">+'ŽSG Ekipe+POJ'!N41</f>
        <v>0</v>
      </c>
      <c r="O42" s="74">
        <f ca="1">+'ŽSG Ekipe+POJ'!O41</f>
        <v>0</v>
      </c>
      <c r="P42" s="169">
        <f ca="1">+M42+N42-O42</f>
        <v>0</v>
      </c>
      <c r="Q42" s="92">
        <f ca="1">+'ŽSG Ekipe+POJ'!Q41</f>
        <v>0</v>
      </c>
      <c r="R42" s="74">
        <f ca="1">+'ŽSG Ekipe+POJ'!R41</f>
        <v>0</v>
      </c>
      <c r="S42" s="74">
        <f ca="1">+'ŽSG Ekipe+POJ'!S41</f>
        <v>0</v>
      </c>
      <c r="T42" s="169">
        <f ca="1">+Q42+R42-S42</f>
        <v>0</v>
      </c>
      <c r="U42" s="92">
        <f ca="1">+'ŽSG Ekipe+POJ'!U41</f>
        <v>0</v>
      </c>
      <c r="V42" s="74">
        <f ca="1">+'ŽSG Ekipe+POJ'!V41</f>
        <v>0</v>
      </c>
      <c r="W42" s="74">
        <f ca="1">+'ŽSG Ekipe+POJ'!W41</f>
        <v>0</v>
      </c>
      <c r="X42" s="169">
        <f>+H42+L42+P42+T42</f>
        <v>0</v>
      </c>
      <c r="Y42" s="166">
        <v>41.1</v>
      </c>
      <c r="Z42" s="167">
        <v>39.6</v>
      </c>
      <c r="AA42" s="168">
        <f>SUM(X42:Z42)-MIN(X42:Z42)</f>
        <v>80.7</v>
      </c>
      <c r="AB42" s="72">
        <f>MAX(H42,L42,P42,T42)</f>
        <v>0</v>
      </c>
      <c r="AC42" s="24">
        <f>LARGE((H42,L42,P42,T42),2)</f>
        <v>0</v>
      </c>
      <c r="AD42" s="24">
        <f>LARGE((H42,L42,P42,T42),3)</f>
        <v>0</v>
      </c>
      <c r="AE42" s="24">
        <f>LARGE((H42,L42,P42,T42),4)</f>
        <v>0</v>
      </c>
    </row>
    <row r="44" spans="1:31" ht="16.5" thickBot="1">
      <c r="A44" s="19"/>
      <c r="B44" s="57" t="s">
        <v>136</v>
      </c>
      <c r="C44" s="75"/>
      <c r="D44" s="165"/>
      <c r="E44" s="68"/>
      <c r="F44" s="68"/>
      <c r="G44" s="68"/>
      <c r="H44" s="70"/>
      <c r="I44" s="68"/>
      <c r="J44" s="68"/>
      <c r="K44" s="68"/>
      <c r="L44" s="70"/>
      <c r="M44" s="68"/>
      <c r="N44" s="68"/>
      <c r="O44" s="68"/>
      <c r="P44" s="70"/>
      <c r="Q44" s="68"/>
      <c r="R44" s="68"/>
      <c r="S44" s="68"/>
      <c r="T44" s="70"/>
      <c r="U44" s="69"/>
      <c r="V44" s="69"/>
      <c r="W44" s="69"/>
      <c r="X44" s="70"/>
      <c r="Y44" s="70"/>
      <c r="Z44" s="70"/>
      <c r="AA44" s="71"/>
      <c r="AB44" s="48"/>
      <c r="AC44" s="48"/>
      <c r="AD44" s="48"/>
      <c r="AE44" s="48"/>
    </row>
    <row r="45" spans="1:31" ht="27" customHeight="1">
      <c r="A45" s="201" t="s">
        <v>28</v>
      </c>
      <c r="B45" s="202" t="s">
        <v>21</v>
      </c>
      <c r="C45" s="203" t="s">
        <v>17</v>
      </c>
      <c r="D45" s="274" t="s">
        <v>46</v>
      </c>
      <c r="E45" s="278"/>
      <c r="F45" s="279"/>
      <c r="G45" s="279"/>
      <c r="H45" s="280"/>
      <c r="I45" s="278"/>
      <c r="J45" s="279"/>
      <c r="K45" s="279"/>
      <c r="L45" s="280"/>
      <c r="M45" s="278"/>
      <c r="N45" s="279"/>
      <c r="O45" s="279"/>
      <c r="P45" s="280"/>
      <c r="Q45" s="278"/>
      <c r="R45" s="279"/>
      <c r="S45" s="279"/>
      <c r="T45" s="280"/>
      <c r="U45" s="283" t="s">
        <v>50</v>
      </c>
      <c r="V45" s="284"/>
      <c r="W45" s="284"/>
      <c r="X45" s="285"/>
      <c r="Y45" s="290" t="s">
        <v>48</v>
      </c>
      <c r="Z45" s="270" t="s">
        <v>52</v>
      </c>
      <c r="AA45" s="272" t="s">
        <v>49</v>
      </c>
    </row>
    <row r="46" spans="1:31" ht="15.75">
      <c r="A46" s="140"/>
      <c r="B46" s="141"/>
      <c r="C46" s="143"/>
      <c r="D46" s="275"/>
      <c r="E46" s="134" t="s">
        <v>29</v>
      </c>
      <c r="F46" s="135" t="s">
        <v>30</v>
      </c>
      <c r="G46" s="136" t="s">
        <v>34</v>
      </c>
      <c r="H46" s="137" t="s">
        <v>32</v>
      </c>
      <c r="I46" s="134" t="s">
        <v>29</v>
      </c>
      <c r="J46" s="135" t="s">
        <v>30</v>
      </c>
      <c r="K46" s="136" t="s">
        <v>34</v>
      </c>
      <c r="L46" s="138" t="s">
        <v>32</v>
      </c>
      <c r="M46" s="134" t="s">
        <v>29</v>
      </c>
      <c r="N46" s="135" t="s">
        <v>30</v>
      </c>
      <c r="O46" s="136" t="s">
        <v>34</v>
      </c>
      <c r="P46" s="138" t="s">
        <v>32</v>
      </c>
      <c r="Q46" s="134" t="s">
        <v>29</v>
      </c>
      <c r="R46" s="135" t="s">
        <v>30</v>
      </c>
      <c r="S46" s="136" t="s">
        <v>34</v>
      </c>
      <c r="T46" s="138" t="s">
        <v>32</v>
      </c>
      <c r="U46" s="134" t="s">
        <v>29</v>
      </c>
      <c r="V46" s="135" t="s">
        <v>30</v>
      </c>
      <c r="W46" s="136" t="s">
        <v>34</v>
      </c>
      <c r="X46" s="139" t="s">
        <v>23</v>
      </c>
      <c r="Y46" s="291"/>
      <c r="Z46" s="271"/>
      <c r="AA46" s="273"/>
    </row>
    <row r="47" spans="1:31" ht="15.75">
      <c r="A47" s="179">
        <v>1</v>
      </c>
      <c r="B47" s="67" t="str">
        <f ca="1">+'ŽSG Ekipe+POJ'!B47</f>
        <v>Matešan Lana</v>
      </c>
      <c r="C47" s="99" t="str">
        <f ca="1">+'ŽSG Ekipe+POJ'!C47</f>
        <v>GK Marjan</v>
      </c>
      <c r="D47" s="99" t="str">
        <f ca="1">+'ŽSG Ekipe+POJ'!D47</f>
        <v>2002.</v>
      </c>
      <c r="E47" s="92">
        <f ca="1">+'ŽSG Ekipe+POJ'!E47</f>
        <v>6</v>
      </c>
      <c r="F47" s="74">
        <f ca="1">+'ŽSG Ekipe+POJ'!F47</f>
        <v>9.1</v>
      </c>
      <c r="G47" s="74">
        <f ca="1">+'ŽSG Ekipe+POJ'!G47</f>
        <v>0</v>
      </c>
      <c r="H47" s="170">
        <f t="shared" ref="H47:H90" si="7">+E47+F47-G47</f>
        <v>15.1</v>
      </c>
      <c r="I47" s="92">
        <f ca="1">+'ŽSG Ekipe+POJ'!I47</f>
        <v>6</v>
      </c>
      <c r="J47" s="74">
        <f ca="1">+'ŽSG Ekipe+POJ'!J47</f>
        <v>8.6999999999999993</v>
      </c>
      <c r="K47" s="74">
        <f ca="1">+'ŽSG Ekipe+POJ'!K47</f>
        <v>0</v>
      </c>
      <c r="L47" s="170">
        <f t="shared" ref="L47:L90" si="8">+I47+J47-K47</f>
        <v>14.7</v>
      </c>
      <c r="M47" s="92">
        <f ca="1">+'ŽSG Ekipe+POJ'!M47</f>
        <v>6</v>
      </c>
      <c r="N47" s="74">
        <f ca="1">+'ŽSG Ekipe+POJ'!N47</f>
        <v>8.9</v>
      </c>
      <c r="O47" s="74">
        <f ca="1">+'ŽSG Ekipe+POJ'!O47</f>
        <v>0</v>
      </c>
      <c r="P47" s="170">
        <f t="shared" ref="P47:P90" si="9">+M47+N47-O47</f>
        <v>14.9</v>
      </c>
      <c r="Q47" s="92">
        <f ca="1">+'ŽSG Ekipe+POJ'!Q47</f>
        <v>6</v>
      </c>
      <c r="R47" s="74">
        <f ca="1">+'ŽSG Ekipe+POJ'!R47</f>
        <v>9.4</v>
      </c>
      <c r="S47" s="74">
        <f ca="1">+'ŽSG Ekipe+POJ'!S47</f>
        <v>0</v>
      </c>
      <c r="T47" s="170">
        <f t="shared" ref="T47:T90" si="10">+Q47+R47-S47</f>
        <v>15.4</v>
      </c>
      <c r="U47" s="92">
        <f ca="1">+'ŽSG Ekipe+POJ'!U47</f>
        <v>24</v>
      </c>
      <c r="V47" s="74">
        <f ca="1">+'ŽSG Ekipe+POJ'!V47</f>
        <v>36.099999999999994</v>
      </c>
      <c r="W47" s="74">
        <f ca="1">+'ŽSG Ekipe+POJ'!W47</f>
        <v>0</v>
      </c>
      <c r="X47" s="170">
        <f t="shared" ref="X47:X90" si="11">+U47+V47-W47</f>
        <v>60.099999999999994</v>
      </c>
      <c r="Y47" s="172">
        <v>62</v>
      </c>
      <c r="Z47" s="173">
        <v>62</v>
      </c>
      <c r="AA47" s="174">
        <f t="shared" ref="AA47:AA90" si="12">SUM(X47:Z47)-MIN(X47:Z47)</f>
        <v>124</v>
      </c>
      <c r="AB47" s="72">
        <f>MAX(H47,L47,P47,T47)</f>
        <v>15.4</v>
      </c>
      <c r="AC47" s="24">
        <f>LARGE((H47,L47,P47,T47),2)</f>
        <v>15.1</v>
      </c>
      <c r="AD47" s="24">
        <f>LARGE((H47,L47,P47,T47),3)</f>
        <v>14.9</v>
      </c>
      <c r="AE47" s="24">
        <f>LARGE((H47,L47,P47,T47),4)</f>
        <v>14.7</v>
      </c>
    </row>
    <row r="48" spans="1:31" ht="15.75">
      <c r="A48" s="179">
        <v>2</v>
      </c>
      <c r="B48" s="67" t="str">
        <f ca="1">+'ŽSG Ekipe+POJ'!B54</f>
        <v>Keran Anđelina</v>
      </c>
      <c r="C48" s="99" t="str">
        <f ca="1">+'ŽSG Ekipe+POJ'!C54</f>
        <v>GK Split</v>
      </c>
      <c r="D48" s="99" t="str">
        <f ca="1">+'ŽSG Ekipe+POJ'!D54</f>
        <v>2003.</v>
      </c>
      <c r="E48" s="92">
        <f ca="1">+'ŽSG Ekipe+POJ'!E54</f>
        <v>6</v>
      </c>
      <c r="F48" s="74">
        <f ca="1">+'ŽSG Ekipe+POJ'!F54</f>
        <v>9</v>
      </c>
      <c r="G48" s="74">
        <f ca="1">+'ŽSG Ekipe+POJ'!G54</f>
        <v>0</v>
      </c>
      <c r="H48" s="170">
        <f t="shared" si="7"/>
        <v>15</v>
      </c>
      <c r="I48" s="92">
        <f ca="1">+'ŽSG Ekipe+POJ'!I54</f>
        <v>6</v>
      </c>
      <c r="J48" s="74">
        <f ca="1">+'ŽSG Ekipe+POJ'!J54</f>
        <v>6.3</v>
      </c>
      <c r="K48" s="74">
        <f ca="1">+'ŽSG Ekipe+POJ'!K54</f>
        <v>0</v>
      </c>
      <c r="L48" s="170">
        <f t="shared" si="8"/>
        <v>12.3</v>
      </c>
      <c r="M48" s="92">
        <f ca="1">+'ŽSG Ekipe+POJ'!M54</f>
        <v>5</v>
      </c>
      <c r="N48" s="74">
        <f ca="1">+'ŽSG Ekipe+POJ'!N54</f>
        <v>8.6999999999999993</v>
      </c>
      <c r="O48" s="74">
        <f ca="1">+'ŽSG Ekipe+POJ'!O54</f>
        <v>0</v>
      </c>
      <c r="P48" s="170">
        <f t="shared" si="9"/>
        <v>13.7</v>
      </c>
      <c r="Q48" s="92">
        <f ca="1">+'ŽSG Ekipe+POJ'!Q54</f>
        <v>6</v>
      </c>
      <c r="R48" s="74">
        <f ca="1">+'ŽSG Ekipe+POJ'!R54</f>
        <v>8.6999999999999993</v>
      </c>
      <c r="S48" s="74">
        <f ca="1">+'ŽSG Ekipe+POJ'!S54</f>
        <v>0</v>
      </c>
      <c r="T48" s="170">
        <f t="shared" si="10"/>
        <v>14.7</v>
      </c>
      <c r="U48" s="92">
        <f ca="1">+'ŽSG Ekipe+POJ'!U54</f>
        <v>23</v>
      </c>
      <c r="V48" s="74">
        <f ca="1">+'ŽSG Ekipe+POJ'!V54</f>
        <v>32.700000000000003</v>
      </c>
      <c r="W48" s="74">
        <f ca="1">+'ŽSG Ekipe+POJ'!W54</f>
        <v>0</v>
      </c>
      <c r="X48" s="170">
        <f t="shared" si="11"/>
        <v>55.7</v>
      </c>
      <c r="Y48" s="166">
        <v>61.3</v>
      </c>
      <c r="Z48" s="167">
        <v>62</v>
      </c>
      <c r="AA48" s="168">
        <f t="shared" si="12"/>
        <v>123.3</v>
      </c>
      <c r="AB48" s="72">
        <f>MAX(H48,L48,P48,T48)</f>
        <v>15</v>
      </c>
      <c r="AC48" s="24">
        <f>LARGE((H48,L48,P48,T48),2)</f>
        <v>14.7</v>
      </c>
      <c r="AD48" s="24">
        <f>LARGE((H48,L48,P48,T48),3)</f>
        <v>13.7</v>
      </c>
      <c r="AE48" s="24">
        <f>LARGE((H48,L48,P48,T48),4)</f>
        <v>12.3</v>
      </c>
    </row>
    <row r="49" spans="1:31" ht="15.75">
      <c r="A49" s="179">
        <v>3</v>
      </c>
      <c r="B49" s="67" t="str">
        <f ca="1">+'ŽSG Ekipe+POJ'!B68</f>
        <v>Šolić Marina</v>
      </c>
      <c r="C49" s="99" t="str">
        <f ca="1">+'ŽSG Ekipe+POJ'!C68</f>
        <v>GK Kaštela</v>
      </c>
      <c r="D49" s="99" t="str">
        <f ca="1">+'ŽSG Ekipe+POJ'!D68</f>
        <v>2001.</v>
      </c>
      <c r="E49" s="92">
        <f ca="1">+'ŽSG Ekipe+POJ'!E68</f>
        <v>6</v>
      </c>
      <c r="F49" s="74">
        <f ca="1">+'ŽSG Ekipe+POJ'!F68</f>
        <v>7.3</v>
      </c>
      <c r="G49" s="74">
        <f ca="1">+'ŽSG Ekipe+POJ'!G68</f>
        <v>0</v>
      </c>
      <c r="H49" s="170">
        <f t="shared" si="7"/>
        <v>13.3</v>
      </c>
      <c r="I49" s="92">
        <f ca="1">+'ŽSG Ekipe+POJ'!I68</f>
        <v>4</v>
      </c>
      <c r="J49" s="74">
        <f ca="1">+'ŽSG Ekipe+POJ'!J68</f>
        <v>5.5</v>
      </c>
      <c r="K49" s="74">
        <f ca="1">+'ŽSG Ekipe+POJ'!K68</f>
        <v>0</v>
      </c>
      <c r="L49" s="170">
        <f t="shared" si="8"/>
        <v>9.5</v>
      </c>
      <c r="M49" s="92">
        <f ca="1">+'ŽSG Ekipe+POJ'!M68</f>
        <v>5</v>
      </c>
      <c r="N49" s="74">
        <f ca="1">+'ŽSG Ekipe+POJ'!N68</f>
        <v>4.8</v>
      </c>
      <c r="O49" s="74">
        <f ca="1">+'ŽSG Ekipe+POJ'!O68</f>
        <v>0</v>
      </c>
      <c r="P49" s="170">
        <f t="shared" si="9"/>
        <v>9.8000000000000007</v>
      </c>
      <c r="Q49" s="92">
        <f ca="1">+'ŽSG Ekipe+POJ'!Q68</f>
        <v>6</v>
      </c>
      <c r="R49" s="74">
        <f ca="1">+'ŽSG Ekipe+POJ'!R68</f>
        <v>7.7</v>
      </c>
      <c r="S49" s="74">
        <f ca="1">+'ŽSG Ekipe+POJ'!S68</f>
        <v>0</v>
      </c>
      <c r="T49" s="170">
        <f t="shared" si="10"/>
        <v>13.7</v>
      </c>
      <c r="U49" s="92">
        <f ca="1">+'ŽSG Ekipe+POJ'!U68</f>
        <v>21</v>
      </c>
      <c r="V49" s="74">
        <f ca="1">+'ŽSG Ekipe+POJ'!V68</f>
        <v>25.3</v>
      </c>
      <c r="W49" s="74">
        <f ca="1">+'ŽSG Ekipe+POJ'!W68</f>
        <v>0</v>
      </c>
      <c r="X49" s="170">
        <f t="shared" si="11"/>
        <v>46.3</v>
      </c>
      <c r="Y49" s="166">
        <v>60.7</v>
      </c>
      <c r="Z49" s="167">
        <v>61.5</v>
      </c>
      <c r="AA49" s="168">
        <f t="shared" si="12"/>
        <v>122.2</v>
      </c>
      <c r="AB49" s="72">
        <f t="shared" ref="AB49:AB90" si="13">MAX(H49,L49,P49,T49)</f>
        <v>13.7</v>
      </c>
      <c r="AC49" s="24">
        <f>LARGE((H49,L49,P49,T49),2)</f>
        <v>13.3</v>
      </c>
      <c r="AD49" s="24">
        <f>LARGE((H49,L49,P49,T49),3)</f>
        <v>9.8000000000000007</v>
      </c>
      <c r="AE49" s="24">
        <f>LARGE((H49,L49,P49,T49),4)</f>
        <v>9.5</v>
      </c>
    </row>
    <row r="50" spans="1:31" ht="15.75">
      <c r="A50" s="179">
        <v>4</v>
      </c>
      <c r="B50" s="67" t="str">
        <f ca="1">'ŽSG Ekipe+POJ'!B188</f>
        <v>Turk Anđela</v>
      </c>
      <c r="C50" s="99" t="str">
        <f ca="1">'ŽSG Ekipe+POJ'!D188</f>
        <v>2004.</v>
      </c>
      <c r="D50" s="99" t="str">
        <f ca="1">'ŽSG Ekipe+POJ'!C188</f>
        <v>GK Marjan</v>
      </c>
      <c r="E50" s="92">
        <f ca="1">+'ŽSG Ekipe+POJ'!E188</f>
        <v>6</v>
      </c>
      <c r="F50" s="74">
        <f ca="1">+'ŽSG Ekipe+POJ'!F188</f>
        <v>8.1</v>
      </c>
      <c r="G50" s="74">
        <f ca="1">+'ŽSG Ekipe+POJ'!G89</f>
        <v>0</v>
      </c>
      <c r="H50" s="170">
        <f t="shared" si="7"/>
        <v>14.1</v>
      </c>
      <c r="I50" s="92">
        <f ca="1">+'ŽSG Ekipe+POJ'!I188</f>
        <v>6</v>
      </c>
      <c r="J50" s="74">
        <f ca="1">+'ŽSG Ekipe+POJ'!J188</f>
        <v>8.3000000000000007</v>
      </c>
      <c r="K50" s="74">
        <f ca="1">+'ŽSG Ekipe+POJ'!K89</f>
        <v>0</v>
      </c>
      <c r="L50" s="170">
        <f t="shared" si="8"/>
        <v>14.3</v>
      </c>
      <c r="M50" s="92">
        <f ca="1">+'ŽSG Ekipe+POJ'!M188</f>
        <v>6</v>
      </c>
      <c r="N50" s="74">
        <f ca="1">+'ŽSG Ekipe+POJ'!N188</f>
        <v>6.3</v>
      </c>
      <c r="O50" s="74">
        <f ca="1">+'ŽSG Ekipe+POJ'!O89</f>
        <v>0</v>
      </c>
      <c r="P50" s="170">
        <f t="shared" si="9"/>
        <v>12.3</v>
      </c>
      <c r="Q50" s="92">
        <f ca="1">+'ŽSG Ekipe+POJ'!Q188</f>
        <v>6</v>
      </c>
      <c r="R50" s="74">
        <f ca="1">+'ŽSG Ekipe+POJ'!R188</f>
        <v>8.6999999999999993</v>
      </c>
      <c r="S50" s="74">
        <f ca="1">+'ŽSG Ekipe+POJ'!S89</f>
        <v>0</v>
      </c>
      <c r="T50" s="170">
        <f t="shared" si="10"/>
        <v>14.7</v>
      </c>
      <c r="U50" s="92">
        <f ca="1">+'ŽSG Ekipe+POJ'!U188</f>
        <v>24</v>
      </c>
      <c r="V50" s="74">
        <f ca="1">+'ŽSG Ekipe+POJ'!V188</f>
        <v>31.4</v>
      </c>
      <c r="W50" s="74">
        <f ca="1">+'ŽSG Ekipe+POJ'!W188</f>
        <v>0</v>
      </c>
      <c r="X50" s="170">
        <f t="shared" si="11"/>
        <v>55.4</v>
      </c>
      <c r="Y50" s="166">
        <v>61.6</v>
      </c>
      <c r="Z50" s="167">
        <v>60.1</v>
      </c>
      <c r="AA50" s="168">
        <f t="shared" si="12"/>
        <v>121.69999999999999</v>
      </c>
      <c r="AB50" s="72">
        <f t="shared" si="13"/>
        <v>14.7</v>
      </c>
      <c r="AC50" s="24">
        <f>LARGE((H50,L50,P50,T50),2)</f>
        <v>14.3</v>
      </c>
      <c r="AD50" s="24">
        <f>LARGE((H50,L50,P50,T50),3)</f>
        <v>14.1</v>
      </c>
      <c r="AE50" s="24">
        <f>LARGE((H50,L50,P50,T50),4)</f>
        <v>12.3</v>
      </c>
    </row>
    <row r="51" spans="1:31" ht="15.75">
      <c r="A51" s="179">
        <v>5</v>
      </c>
      <c r="B51" s="67" t="str">
        <f ca="1">+'ŽSG Ekipe+POJ'!B50</f>
        <v>Vrandečić Rozita</v>
      </c>
      <c r="C51" s="99" t="str">
        <f ca="1">+'ŽSG Ekipe+POJ'!C50</f>
        <v>GK Marjan</v>
      </c>
      <c r="D51" s="99" t="str">
        <f ca="1">+'ŽSG Ekipe+POJ'!D50</f>
        <v>2002.</v>
      </c>
      <c r="E51" s="92">
        <f ca="1">+'ŽSG Ekipe+POJ'!E50</f>
        <v>6</v>
      </c>
      <c r="F51" s="74">
        <f ca="1">+'ŽSG Ekipe+POJ'!F50</f>
        <v>9.1</v>
      </c>
      <c r="G51" s="74">
        <f ca="1">+'ŽSG Ekipe+POJ'!G50</f>
        <v>0</v>
      </c>
      <c r="H51" s="170">
        <f t="shared" si="7"/>
        <v>15.1</v>
      </c>
      <c r="I51" s="92">
        <f ca="1">+'ŽSG Ekipe+POJ'!I50</f>
        <v>6</v>
      </c>
      <c r="J51" s="74">
        <f ca="1">+'ŽSG Ekipe+POJ'!J50</f>
        <v>9.5</v>
      </c>
      <c r="K51" s="74">
        <f ca="1">+'ŽSG Ekipe+POJ'!K50</f>
        <v>0</v>
      </c>
      <c r="L51" s="170">
        <f t="shared" si="8"/>
        <v>15.5</v>
      </c>
      <c r="M51" s="92">
        <f ca="1">+'ŽSG Ekipe+POJ'!M50</f>
        <v>6</v>
      </c>
      <c r="N51" s="74">
        <f ca="1">+'ŽSG Ekipe+POJ'!N50</f>
        <v>9.1999999999999993</v>
      </c>
      <c r="O51" s="74">
        <f ca="1">+'ŽSG Ekipe+POJ'!O50</f>
        <v>0</v>
      </c>
      <c r="P51" s="170">
        <f t="shared" si="9"/>
        <v>15.2</v>
      </c>
      <c r="Q51" s="92">
        <f ca="1">+'ŽSG Ekipe+POJ'!Q50</f>
        <v>6</v>
      </c>
      <c r="R51" s="74">
        <f ca="1">+'ŽSG Ekipe+POJ'!R50</f>
        <v>9.5500000000000007</v>
      </c>
      <c r="S51" s="74">
        <f ca="1">+'ŽSG Ekipe+POJ'!S50</f>
        <v>0</v>
      </c>
      <c r="T51" s="170">
        <f t="shared" si="10"/>
        <v>15.55</v>
      </c>
      <c r="U51" s="92">
        <f ca="1">+'ŽSG Ekipe+POJ'!U50</f>
        <v>24</v>
      </c>
      <c r="V51" s="74">
        <f ca="1">+'ŽSG Ekipe+POJ'!V50</f>
        <v>37.35</v>
      </c>
      <c r="W51" s="74">
        <f ca="1">+'ŽSG Ekipe+POJ'!W50</f>
        <v>0</v>
      </c>
      <c r="X51" s="170">
        <f t="shared" si="11"/>
        <v>61.35</v>
      </c>
      <c r="Y51" s="166">
        <v>59.1</v>
      </c>
      <c r="Z51" s="167">
        <v>59.95</v>
      </c>
      <c r="AA51" s="168">
        <f t="shared" si="12"/>
        <v>121.30000000000001</v>
      </c>
      <c r="AB51" s="72">
        <f t="shared" si="13"/>
        <v>15.55</v>
      </c>
      <c r="AC51" s="24">
        <f>LARGE((H51,L51,P51,T51),2)</f>
        <v>15.5</v>
      </c>
      <c r="AD51" s="24">
        <f>LARGE((H51,L51,P51,T51),3)</f>
        <v>15.2</v>
      </c>
      <c r="AE51" s="24">
        <f>LARGE((H51,L51,P51,T51),4)</f>
        <v>15.1</v>
      </c>
    </row>
    <row r="52" spans="1:31" ht="15.75">
      <c r="A52" s="179">
        <v>6</v>
      </c>
      <c r="B52" s="67" t="str">
        <f ca="1">+'ŽSG Ekipe+POJ'!B55</f>
        <v>Brnada Korina</v>
      </c>
      <c r="C52" s="99" t="str">
        <f ca="1">+'ŽSG Ekipe+POJ'!C55</f>
        <v>GK Split</v>
      </c>
      <c r="D52" s="99" t="str">
        <f ca="1">+'ŽSG Ekipe+POJ'!D55</f>
        <v>2003.</v>
      </c>
      <c r="E52" s="92">
        <f ca="1">+'ŽSG Ekipe+POJ'!E55</f>
        <v>6</v>
      </c>
      <c r="F52" s="74">
        <f ca="1">+'ŽSG Ekipe+POJ'!F55</f>
        <v>9.6999999999999993</v>
      </c>
      <c r="G52" s="74">
        <f ca="1">+'ŽSG Ekipe+POJ'!G55</f>
        <v>0</v>
      </c>
      <c r="H52" s="170">
        <f t="shared" si="7"/>
        <v>15.7</v>
      </c>
      <c r="I52" s="92">
        <f ca="1">+'ŽSG Ekipe+POJ'!I55</f>
        <v>6</v>
      </c>
      <c r="J52" s="74">
        <f ca="1">+'ŽSG Ekipe+POJ'!J55</f>
        <v>9</v>
      </c>
      <c r="K52" s="74">
        <f ca="1">+'ŽSG Ekipe+POJ'!K55</f>
        <v>0</v>
      </c>
      <c r="L52" s="170">
        <f t="shared" si="8"/>
        <v>15</v>
      </c>
      <c r="M52" s="92">
        <f ca="1">+'ŽSG Ekipe+POJ'!M55</f>
        <v>6</v>
      </c>
      <c r="N52" s="74">
        <f ca="1">+'ŽSG Ekipe+POJ'!N55</f>
        <v>9.4</v>
      </c>
      <c r="O52" s="74">
        <f ca="1">+'ŽSG Ekipe+POJ'!O55</f>
        <v>0</v>
      </c>
      <c r="P52" s="170">
        <f t="shared" si="9"/>
        <v>15.4</v>
      </c>
      <c r="Q52" s="92">
        <f ca="1">+'ŽSG Ekipe+POJ'!Q55</f>
        <v>6</v>
      </c>
      <c r="R52" s="74">
        <f ca="1">+'ŽSG Ekipe+POJ'!R55</f>
        <v>9.65</v>
      </c>
      <c r="S52" s="74">
        <f ca="1">+'ŽSG Ekipe+POJ'!S55</f>
        <v>0</v>
      </c>
      <c r="T52" s="170">
        <f t="shared" si="10"/>
        <v>15.65</v>
      </c>
      <c r="U52" s="92">
        <f ca="1">+'ŽSG Ekipe+POJ'!U55</f>
        <v>24</v>
      </c>
      <c r="V52" s="74">
        <f ca="1">+'ŽSG Ekipe+POJ'!V55</f>
        <v>37.75</v>
      </c>
      <c r="W52" s="74">
        <f ca="1">+'ŽSG Ekipe+POJ'!W55</f>
        <v>0</v>
      </c>
      <c r="X52" s="170">
        <f t="shared" si="11"/>
        <v>61.75</v>
      </c>
      <c r="Y52" s="166">
        <v>60</v>
      </c>
      <c r="Z52" s="167">
        <v>59.5</v>
      </c>
      <c r="AA52" s="168">
        <f t="shared" si="12"/>
        <v>121.75</v>
      </c>
      <c r="AB52" s="72">
        <f t="shared" si="13"/>
        <v>15.7</v>
      </c>
      <c r="AC52" s="24">
        <f>LARGE((H52,L52,P52,T52),2)</f>
        <v>15.65</v>
      </c>
      <c r="AD52" s="24">
        <f>LARGE((H52,L52,P52,T52),3)</f>
        <v>15.4</v>
      </c>
      <c r="AE52" s="24">
        <f>LARGE((H52,L52,P52,T52),4)</f>
        <v>15</v>
      </c>
    </row>
    <row r="53" spans="1:31" ht="15.75">
      <c r="A53" s="179">
        <v>7</v>
      </c>
      <c r="B53" s="67" t="str">
        <f ca="1">+'ŽSG Ekipe+POJ'!B52</f>
        <v>Juretić Gabriela</v>
      </c>
      <c r="C53" s="99" t="str">
        <f ca="1">+'ŽSG Ekipe+POJ'!C52</f>
        <v>GK Marjan</v>
      </c>
      <c r="D53" s="99" t="str">
        <f ca="1">+'ŽSG Ekipe+POJ'!D52</f>
        <v>2001.</v>
      </c>
      <c r="E53" s="92">
        <f ca="1">+'ŽSG Ekipe+POJ'!E52</f>
        <v>6</v>
      </c>
      <c r="F53" s="74">
        <f ca="1">+'ŽSG Ekipe+POJ'!F52</f>
        <v>8.8000000000000007</v>
      </c>
      <c r="G53" s="74">
        <f ca="1">+'ŽSG Ekipe+POJ'!G52</f>
        <v>0</v>
      </c>
      <c r="H53" s="170">
        <f t="shared" si="7"/>
        <v>14.8</v>
      </c>
      <c r="I53" s="92">
        <f ca="1">+'ŽSG Ekipe+POJ'!I52</f>
        <v>6</v>
      </c>
      <c r="J53" s="74">
        <f ca="1">+'ŽSG Ekipe+POJ'!J52</f>
        <v>9</v>
      </c>
      <c r="K53" s="74">
        <f ca="1">+'ŽSG Ekipe+POJ'!K52</f>
        <v>0</v>
      </c>
      <c r="L53" s="170">
        <f t="shared" si="8"/>
        <v>15</v>
      </c>
      <c r="M53" s="92">
        <f ca="1">+'ŽSG Ekipe+POJ'!M52</f>
        <v>6</v>
      </c>
      <c r="N53" s="74">
        <f ca="1">+'ŽSG Ekipe+POJ'!N52</f>
        <v>8.3000000000000007</v>
      </c>
      <c r="O53" s="74">
        <f ca="1">+'ŽSG Ekipe+POJ'!O52</f>
        <v>0</v>
      </c>
      <c r="P53" s="170">
        <f t="shared" si="9"/>
        <v>14.3</v>
      </c>
      <c r="Q53" s="92">
        <f ca="1">+'ŽSG Ekipe+POJ'!Q52</f>
        <v>6</v>
      </c>
      <c r="R53" s="74">
        <f ca="1">+'ŽSG Ekipe+POJ'!R52</f>
        <v>9.1</v>
      </c>
      <c r="S53" s="74">
        <f ca="1">+'ŽSG Ekipe+POJ'!S52</f>
        <v>0</v>
      </c>
      <c r="T53" s="170">
        <f t="shared" si="10"/>
        <v>15.1</v>
      </c>
      <c r="U53" s="92">
        <f ca="1">+'ŽSG Ekipe+POJ'!U52</f>
        <v>24</v>
      </c>
      <c r="V53" s="74">
        <f ca="1">+'ŽSG Ekipe+POJ'!V52</f>
        <v>35.200000000000003</v>
      </c>
      <c r="W53" s="74">
        <f ca="1">+'ŽSG Ekipe+POJ'!W52</f>
        <v>0</v>
      </c>
      <c r="X53" s="170">
        <f t="shared" si="11"/>
        <v>59.2</v>
      </c>
      <c r="Y53" s="166">
        <v>57</v>
      </c>
      <c r="Z53" s="167">
        <v>60.05</v>
      </c>
      <c r="AA53" s="168">
        <f t="shared" si="12"/>
        <v>119.25</v>
      </c>
      <c r="AB53" s="72">
        <f t="shared" si="13"/>
        <v>15.1</v>
      </c>
      <c r="AC53" s="24">
        <f>LARGE((H53,L53,P53,T53),2)</f>
        <v>15</v>
      </c>
      <c r="AD53" s="24">
        <f>LARGE((H53,L53,P53,T53),3)</f>
        <v>14.8</v>
      </c>
      <c r="AE53" s="24">
        <f>LARGE((H53,L53,P53,T53),4)</f>
        <v>14.3</v>
      </c>
    </row>
    <row r="54" spans="1:31" ht="15.75">
      <c r="A54" s="179">
        <v>8</v>
      </c>
      <c r="B54" s="67" t="str">
        <f ca="1">+'ŽSG Ekipe+POJ'!B49</f>
        <v>Bajrić Gea</v>
      </c>
      <c r="C54" s="99" t="str">
        <f ca="1">+'ŽSG Ekipe+POJ'!C49</f>
        <v>GK Marjan</v>
      </c>
      <c r="D54" s="99" t="str">
        <f ca="1">+'ŽSG Ekipe+POJ'!D49</f>
        <v>2001.</v>
      </c>
      <c r="E54" s="92">
        <f ca="1">+'ŽSG Ekipe+POJ'!E49</f>
        <v>6</v>
      </c>
      <c r="F54" s="74">
        <f ca="1">+'ŽSG Ekipe+POJ'!F49</f>
        <v>9.4</v>
      </c>
      <c r="G54" s="74">
        <f ca="1">+'ŽSG Ekipe+POJ'!G49</f>
        <v>0</v>
      </c>
      <c r="H54" s="170">
        <f t="shared" si="7"/>
        <v>15.4</v>
      </c>
      <c r="I54" s="92">
        <f ca="1">+'ŽSG Ekipe+POJ'!I49</f>
        <v>6</v>
      </c>
      <c r="J54" s="74">
        <f ca="1">+'ŽSG Ekipe+POJ'!J49</f>
        <v>9.6</v>
      </c>
      <c r="K54" s="74">
        <f ca="1">+'ŽSG Ekipe+POJ'!K49</f>
        <v>0</v>
      </c>
      <c r="L54" s="170">
        <f t="shared" si="8"/>
        <v>15.6</v>
      </c>
      <c r="M54" s="92">
        <f ca="1">+'ŽSG Ekipe+POJ'!M49</f>
        <v>6</v>
      </c>
      <c r="N54" s="74">
        <f ca="1">+'ŽSG Ekipe+POJ'!N49</f>
        <v>9.1999999999999993</v>
      </c>
      <c r="O54" s="74">
        <f ca="1">+'ŽSG Ekipe+POJ'!O49</f>
        <v>0</v>
      </c>
      <c r="P54" s="170">
        <f t="shared" si="9"/>
        <v>15.2</v>
      </c>
      <c r="Q54" s="92">
        <f ca="1">+'ŽSG Ekipe+POJ'!Q49</f>
        <v>6</v>
      </c>
      <c r="R54" s="74">
        <f ca="1">+'ŽSG Ekipe+POJ'!R49</f>
        <v>9.6</v>
      </c>
      <c r="S54" s="74">
        <f ca="1">+'ŽSG Ekipe+POJ'!S49</f>
        <v>0</v>
      </c>
      <c r="T54" s="170">
        <f t="shared" si="10"/>
        <v>15.6</v>
      </c>
      <c r="U54" s="92">
        <f ca="1">+'ŽSG Ekipe+POJ'!U49</f>
        <v>24</v>
      </c>
      <c r="V54" s="74">
        <f ca="1">+'ŽSG Ekipe+POJ'!V49</f>
        <v>37.799999999999997</v>
      </c>
      <c r="W54" s="74">
        <f ca="1">+'ŽSG Ekipe+POJ'!W49</f>
        <v>0</v>
      </c>
      <c r="X54" s="170">
        <f t="shared" si="11"/>
        <v>61.8</v>
      </c>
      <c r="Y54" s="166">
        <v>60.15</v>
      </c>
      <c r="Z54" s="167">
        <v>58.95</v>
      </c>
      <c r="AA54" s="168">
        <f t="shared" si="12"/>
        <v>121.94999999999997</v>
      </c>
      <c r="AB54" s="72">
        <f t="shared" si="13"/>
        <v>15.6</v>
      </c>
      <c r="AC54" s="24">
        <f>LARGE((H54,L54,P54,T54),2)</f>
        <v>15.6</v>
      </c>
      <c r="AD54" s="24">
        <f>LARGE((H54,L54,P54,T54),3)</f>
        <v>15.4</v>
      </c>
      <c r="AE54" s="24">
        <f>LARGE((H54,L54,P54,T54),4)</f>
        <v>15.2</v>
      </c>
    </row>
    <row r="55" spans="1:31" ht="15.75">
      <c r="A55" s="179">
        <v>9</v>
      </c>
      <c r="B55" s="67" t="str">
        <f ca="1">+'ŽSG Ekipe+POJ'!B51</f>
        <v>Hrga Tina</v>
      </c>
      <c r="C55" s="99" t="str">
        <f ca="1">+'ŽSG Ekipe+POJ'!C51</f>
        <v>GK Marjan</v>
      </c>
      <c r="D55" s="99" t="str">
        <f ca="1">+'ŽSG Ekipe+POJ'!D51</f>
        <v>2003.</v>
      </c>
      <c r="E55" s="92">
        <f ca="1">+'ŽSG Ekipe+POJ'!E51</f>
        <v>6</v>
      </c>
      <c r="F55" s="74">
        <f ca="1">+'ŽSG Ekipe+POJ'!F51</f>
        <v>9</v>
      </c>
      <c r="G55" s="74">
        <f ca="1">+'ŽSG Ekipe+POJ'!G51</f>
        <v>0</v>
      </c>
      <c r="H55" s="170">
        <f t="shared" si="7"/>
        <v>15</v>
      </c>
      <c r="I55" s="92">
        <f ca="1">+'ŽSG Ekipe+POJ'!I51</f>
        <v>6</v>
      </c>
      <c r="J55" s="74">
        <f ca="1">+'ŽSG Ekipe+POJ'!J51</f>
        <v>9.6</v>
      </c>
      <c r="K55" s="74">
        <f ca="1">+'ŽSG Ekipe+POJ'!K51</f>
        <v>0</v>
      </c>
      <c r="L55" s="170">
        <f t="shared" si="8"/>
        <v>15.6</v>
      </c>
      <c r="M55" s="92">
        <f ca="1">+'ŽSG Ekipe+POJ'!M51</f>
        <v>6</v>
      </c>
      <c r="N55" s="74">
        <f ca="1">+'ŽSG Ekipe+POJ'!N51</f>
        <v>9.4</v>
      </c>
      <c r="O55" s="74">
        <f ca="1">+'ŽSG Ekipe+POJ'!O51</f>
        <v>0</v>
      </c>
      <c r="P55" s="170">
        <f t="shared" si="9"/>
        <v>15.4</v>
      </c>
      <c r="Q55" s="92">
        <f ca="1">+'ŽSG Ekipe+POJ'!Q51</f>
        <v>4.5</v>
      </c>
      <c r="R55" s="74">
        <f ca="1">+'ŽSG Ekipe+POJ'!R51</f>
        <v>9.6</v>
      </c>
      <c r="S55" s="74">
        <f ca="1">+'ŽSG Ekipe+POJ'!S51</f>
        <v>0</v>
      </c>
      <c r="T55" s="170">
        <f t="shared" si="10"/>
        <v>14.1</v>
      </c>
      <c r="U55" s="92">
        <f ca="1">+'ŽSG Ekipe+POJ'!U51</f>
        <v>22.5</v>
      </c>
      <c r="V55" s="74">
        <f ca="1">+'ŽSG Ekipe+POJ'!V51</f>
        <v>37.6</v>
      </c>
      <c r="W55" s="74">
        <f ca="1">+'ŽSG Ekipe+POJ'!W51</f>
        <v>0</v>
      </c>
      <c r="X55" s="170">
        <f t="shared" si="11"/>
        <v>60.1</v>
      </c>
      <c r="Y55" s="166">
        <v>58.2</v>
      </c>
      <c r="Z55" s="167">
        <v>59.2</v>
      </c>
      <c r="AA55" s="168">
        <f t="shared" si="12"/>
        <v>119.3</v>
      </c>
      <c r="AB55" s="72">
        <f t="shared" si="13"/>
        <v>15.6</v>
      </c>
      <c r="AC55" s="24">
        <f>LARGE((H55,L55,P55,T55),2)</f>
        <v>15.4</v>
      </c>
      <c r="AD55" s="24">
        <f>LARGE((H55,L55,P55,T55),3)</f>
        <v>15</v>
      </c>
      <c r="AE55" s="24">
        <f>LARGE((H55,L55,P55,T55),4)</f>
        <v>14.1</v>
      </c>
    </row>
    <row r="56" spans="1:31" ht="15.75">
      <c r="A56" s="179">
        <v>10</v>
      </c>
      <c r="B56" s="67" t="str">
        <f ca="1">+'ŽSG Ekipe+POJ'!B57</f>
        <v>Perković Tonina</v>
      </c>
      <c r="C56" s="99" t="str">
        <f ca="1">+'ŽSG Ekipe+POJ'!C57</f>
        <v>GK Split</v>
      </c>
      <c r="D56" s="99" t="str">
        <f ca="1">+'ŽSG Ekipe+POJ'!D57</f>
        <v>2001.</v>
      </c>
      <c r="E56" s="92">
        <f ca="1">+'ŽSG Ekipe+POJ'!E57</f>
        <v>6</v>
      </c>
      <c r="F56" s="74">
        <f ca="1">+'ŽSG Ekipe+POJ'!F57</f>
        <v>9.3000000000000007</v>
      </c>
      <c r="G56" s="74">
        <f ca="1">+'ŽSG Ekipe+POJ'!G57</f>
        <v>0</v>
      </c>
      <c r="H56" s="170">
        <f t="shared" si="7"/>
        <v>15.3</v>
      </c>
      <c r="I56" s="92">
        <f ca="1">+'ŽSG Ekipe+POJ'!I57</f>
        <v>6</v>
      </c>
      <c r="J56" s="74">
        <f ca="1">+'ŽSG Ekipe+POJ'!J57</f>
        <v>7.8</v>
      </c>
      <c r="K56" s="74">
        <f ca="1">+'ŽSG Ekipe+POJ'!K57</f>
        <v>0</v>
      </c>
      <c r="L56" s="170">
        <f t="shared" si="8"/>
        <v>13.8</v>
      </c>
      <c r="M56" s="92">
        <f ca="1">+'ŽSG Ekipe+POJ'!M57</f>
        <v>6</v>
      </c>
      <c r="N56" s="74">
        <f ca="1">+'ŽSG Ekipe+POJ'!N57</f>
        <v>8.6999999999999993</v>
      </c>
      <c r="O56" s="74">
        <f ca="1">+'ŽSG Ekipe+POJ'!O57</f>
        <v>0</v>
      </c>
      <c r="P56" s="170">
        <f t="shared" si="9"/>
        <v>14.7</v>
      </c>
      <c r="Q56" s="92">
        <f ca="1">+'ŽSG Ekipe+POJ'!Q57</f>
        <v>6</v>
      </c>
      <c r="R56" s="74">
        <f ca="1">+'ŽSG Ekipe+POJ'!R57</f>
        <v>9.0500000000000007</v>
      </c>
      <c r="S56" s="74">
        <f ca="1">+'ŽSG Ekipe+POJ'!S57</f>
        <v>0</v>
      </c>
      <c r="T56" s="170">
        <f t="shared" si="10"/>
        <v>15.05</v>
      </c>
      <c r="U56" s="92">
        <f ca="1">+'ŽSG Ekipe+POJ'!U57</f>
        <v>24</v>
      </c>
      <c r="V56" s="74">
        <f ca="1">+'ŽSG Ekipe+POJ'!V57</f>
        <v>34.85</v>
      </c>
      <c r="W56" s="74">
        <f ca="1">+'ŽSG Ekipe+POJ'!W57</f>
        <v>0</v>
      </c>
      <c r="X56" s="170">
        <f t="shared" si="11"/>
        <v>58.85</v>
      </c>
      <c r="Y56" s="166">
        <v>59.4</v>
      </c>
      <c r="Z56" s="167">
        <v>59</v>
      </c>
      <c r="AA56" s="168">
        <f t="shared" si="12"/>
        <v>118.4</v>
      </c>
      <c r="AB56" s="72">
        <f t="shared" si="13"/>
        <v>15.3</v>
      </c>
      <c r="AC56" s="24">
        <f>LARGE((H56,L56,P56,T56),2)</f>
        <v>15.05</v>
      </c>
      <c r="AD56" s="24">
        <f>LARGE((H56,L56,P56,T56),3)</f>
        <v>14.7</v>
      </c>
      <c r="AE56" s="24">
        <f>LARGE((H56,L56,P56,T56),4)</f>
        <v>13.8</v>
      </c>
    </row>
    <row r="57" spans="1:31" ht="15.75">
      <c r="A57" s="179">
        <v>11</v>
      </c>
      <c r="B57" s="67" t="str">
        <f ca="1">+'ŽSG Ekipe+POJ'!B56</f>
        <v>Jukić Antea</v>
      </c>
      <c r="C57" s="99" t="str">
        <f ca="1">+'ŽSG Ekipe+POJ'!C56</f>
        <v>GK Split</v>
      </c>
      <c r="D57" s="99" t="str">
        <f ca="1">+'ŽSG Ekipe+POJ'!D56</f>
        <v>2004.</v>
      </c>
      <c r="E57" s="92">
        <f ca="1">+'ŽSG Ekipe+POJ'!E56</f>
        <v>6</v>
      </c>
      <c r="F57" s="74">
        <f ca="1">+'ŽSG Ekipe+POJ'!F56</f>
        <v>8.6</v>
      </c>
      <c r="G57" s="74">
        <f ca="1">+'ŽSG Ekipe+POJ'!G56</f>
        <v>0</v>
      </c>
      <c r="H57" s="170">
        <f t="shared" si="7"/>
        <v>14.6</v>
      </c>
      <c r="I57" s="92">
        <f ca="1">+'ŽSG Ekipe+POJ'!I56</f>
        <v>6</v>
      </c>
      <c r="J57" s="74">
        <f ca="1">+'ŽSG Ekipe+POJ'!J56</f>
        <v>7.1</v>
      </c>
      <c r="K57" s="74">
        <f ca="1">+'ŽSG Ekipe+POJ'!K56</f>
        <v>0</v>
      </c>
      <c r="L57" s="170">
        <f t="shared" si="8"/>
        <v>13.1</v>
      </c>
      <c r="M57" s="92">
        <f ca="1">+'ŽSG Ekipe+POJ'!M56</f>
        <v>6</v>
      </c>
      <c r="N57" s="74">
        <f ca="1">+'ŽSG Ekipe+POJ'!N56</f>
        <v>6.5</v>
      </c>
      <c r="O57" s="74">
        <f ca="1">+'ŽSG Ekipe+POJ'!O56</f>
        <v>0</v>
      </c>
      <c r="P57" s="170">
        <f t="shared" si="9"/>
        <v>12.5</v>
      </c>
      <c r="Q57" s="92">
        <f ca="1">+'ŽSG Ekipe+POJ'!Q56</f>
        <v>6</v>
      </c>
      <c r="R57" s="74">
        <f ca="1">+'ŽSG Ekipe+POJ'!R56</f>
        <v>8.1</v>
      </c>
      <c r="S57" s="74">
        <f ca="1">+'ŽSG Ekipe+POJ'!S56</f>
        <v>0</v>
      </c>
      <c r="T57" s="170">
        <f t="shared" si="10"/>
        <v>14.1</v>
      </c>
      <c r="U57" s="92">
        <f ca="1">+'ŽSG Ekipe+POJ'!U56</f>
        <v>24</v>
      </c>
      <c r="V57" s="74">
        <f ca="1">+'ŽSG Ekipe+POJ'!V56</f>
        <v>30.299999999999997</v>
      </c>
      <c r="W57" s="74">
        <f ca="1">+'ŽSG Ekipe+POJ'!W56</f>
        <v>0</v>
      </c>
      <c r="X57" s="170">
        <f t="shared" si="11"/>
        <v>54.3</v>
      </c>
      <c r="Y57" s="166">
        <v>59.4</v>
      </c>
      <c r="Z57" s="167">
        <v>59.4</v>
      </c>
      <c r="AA57" s="168">
        <f t="shared" si="12"/>
        <v>118.8</v>
      </c>
      <c r="AB57" s="72">
        <f t="shared" si="13"/>
        <v>14.6</v>
      </c>
      <c r="AC57" s="24">
        <f>LARGE((H57,L57,P57,T57),2)</f>
        <v>14.1</v>
      </c>
      <c r="AD57" s="24">
        <f>LARGE((H57,L57,P57,T57),3)</f>
        <v>13.1</v>
      </c>
      <c r="AE57" s="24">
        <f>LARGE((H57,L57,P57,T57),4)</f>
        <v>12.5</v>
      </c>
    </row>
    <row r="58" spans="1:31" ht="15.75">
      <c r="A58" s="179">
        <v>12</v>
      </c>
      <c r="B58" s="67" t="str">
        <f ca="1">+'ŽSG Ekipe+POJ'!B48</f>
        <v>Žepek Katarina</v>
      </c>
      <c r="C58" s="99" t="str">
        <f ca="1">+'ŽSG Ekipe+POJ'!C48</f>
        <v>GK Marjan</v>
      </c>
      <c r="D58" s="99" t="str">
        <f ca="1">+'ŽSG Ekipe+POJ'!D48</f>
        <v>2003.</v>
      </c>
      <c r="E58" s="92">
        <f ca="1">+'ŽSG Ekipe+POJ'!E48</f>
        <v>6</v>
      </c>
      <c r="F58" s="74">
        <f ca="1">+'ŽSG Ekipe+POJ'!F48</f>
        <v>8.9</v>
      </c>
      <c r="G58" s="74">
        <f ca="1">+'ŽSG Ekipe+POJ'!G48</f>
        <v>0</v>
      </c>
      <c r="H58" s="170">
        <f t="shared" si="7"/>
        <v>14.9</v>
      </c>
      <c r="I58" s="92">
        <f ca="1">+'ŽSG Ekipe+POJ'!I48</f>
        <v>6</v>
      </c>
      <c r="J58" s="74">
        <f ca="1">+'ŽSG Ekipe+POJ'!J48</f>
        <v>8.9</v>
      </c>
      <c r="K58" s="74">
        <f ca="1">+'ŽSG Ekipe+POJ'!K48</f>
        <v>0</v>
      </c>
      <c r="L58" s="170">
        <f t="shared" si="8"/>
        <v>14.9</v>
      </c>
      <c r="M58" s="92">
        <f ca="1">+'ŽSG Ekipe+POJ'!M48</f>
        <v>6</v>
      </c>
      <c r="N58" s="74">
        <f ca="1">+'ŽSG Ekipe+POJ'!N48</f>
        <v>7</v>
      </c>
      <c r="O58" s="74">
        <f ca="1">+'ŽSG Ekipe+POJ'!O48</f>
        <v>0</v>
      </c>
      <c r="P58" s="170">
        <f t="shared" si="9"/>
        <v>13</v>
      </c>
      <c r="Q58" s="92">
        <f ca="1">+'ŽSG Ekipe+POJ'!Q48</f>
        <v>6</v>
      </c>
      <c r="R58" s="74">
        <f ca="1">+'ŽSG Ekipe+POJ'!R48</f>
        <v>8.9</v>
      </c>
      <c r="S58" s="74">
        <f ca="1">+'ŽSG Ekipe+POJ'!S48</f>
        <v>0</v>
      </c>
      <c r="T58" s="170">
        <f t="shared" si="10"/>
        <v>14.9</v>
      </c>
      <c r="U58" s="92">
        <f ca="1">+'ŽSG Ekipe+POJ'!U48</f>
        <v>24</v>
      </c>
      <c r="V58" s="74">
        <f ca="1">+'ŽSG Ekipe+POJ'!V48</f>
        <v>33.700000000000003</v>
      </c>
      <c r="W58" s="74">
        <f ca="1">+'ŽSG Ekipe+POJ'!W48</f>
        <v>0</v>
      </c>
      <c r="X58" s="170">
        <f t="shared" si="11"/>
        <v>57.7</v>
      </c>
      <c r="Y58" s="166">
        <v>59.9</v>
      </c>
      <c r="Z58" s="167">
        <v>58.6</v>
      </c>
      <c r="AA58" s="168">
        <f t="shared" si="12"/>
        <v>118.49999999999999</v>
      </c>
      <c r="AB58" s="72">
        <f t="shared" si="13"/>
        <v>14.9</v>
      </c>
      <c r="AC58" s="24">
        <f>LARGE((H58,L58,P58,T58),2)</f>
        <v>14.9</v>
      </c>
      <c r="AD58" s="24">
        <f>LARGE((H58,L58,P58,T58),3)</f>
        <v>14.9</v>
      </c>
      <c r="AE58" s="24">
        <f>LARGE((H58,L58,P58,T58),4)</f>
        <v>13</v>
      </c>
    </row>
    <row r="59" spans="1:31" ht="15.75">
      <c r="A59" s="179">
        <v>13</v>
      </c>
      <c r="B59" s="67" t="str">
        <f ca="1">+'ŽSG Ekipe+POJ'!B62</f>
        <v>Pivac Ela</v>
      </c>
      <c r="C59" s="99" t="str">
        <f ca="1">+'ŽSG Ekipe+POJ'!C62</f>
        <v>GK Salto-Solin</v>
      </c>
      <c r="D59" s="99" t="str">
        <f ca="1">+'ŽSG Ekipe+POJ'!D62</f>
        <v>2002.</v>
      </c>
      <c r="E59" s="92">
        <f ca="1">+'ŽSG Ekipe+POJ'!E62</f>
        <v>6</v>
      </c>
      <c r="F59" s="74">
        <f ca="1">+'ŽSG Ekipe+POJ'!F62</f>
        <v>9.5</v>
      </c>
      <c r="G59" s="74">
        <f ca="1">+'ŽSG Ekipe+POJ'!G62</f>
        <v>0</v>
      </c>
      <c r="H59" s="170">
        <f t="shared" si="7"/>
        <v>15.5</v>
      </c>
      <c r="I59" s="92">
        <f ca="1">+'ŽSG Ekipe+POJ'!I62</f>
        <v>6</v>
      </c>
      <c r="J59" s="74">
        <f ca="1">+'ŽSG Ekipe+POJ'!J62</f>
        <v>7.7</v>
      </c>
      <c r="K59" s="74">
        <f ca="1">+'ŽSG Ekipe+POJ'!K62</f>
        <v>0</v>
      </c>
      <c r="L59" s="170">
        <f t="shared" si="8"/>
        <v>13.7</v>
      </c>
      <c r="M59" s="92">
        <f ca="1">+'ŽSG Ekipe+POJ'!M62</f>
        <v>6</v>
      </c>
      <c r="N59" s="74">
        <f ca="1">+'ŽSG Ekipe+POJ'!N62</f>
        <v>9.1999999999999993</v>
      </c>
      <c r="O59" s="74">
        <f ca="1">+'ŽSG Ekipe+POJ'!O62</f>
        <v>0</v>
      </c>
      <c r="P59" s="170">
        <f t="shared" si="9"/>
        <v>15.2</v>
      </c>
      <c r="Q59" s="92">
        <f ca="1">+'ŽSG Ekipe+POJ'!Q62</f>
        <v>6</v>
      </c>
      <c r="R59" s="74">
        <f ca="1">+'ŽSG Ekipe+POJ'!R62</f>
        <v>9.4499999999999993</v>
      </c>
      <c r="S59" s="74">
        <f ca="1">+'ŽSG Ekipe+POJ'!S62</f>
        <v>0</v>
      </c>
      <c r="T59" s="170">
        <f t="shared" si="10"/>
        <v>15.45</v>
      </c>
      <c r="U59" s="92">
        <f ca="1">+'ŽSG Ekipe+POJ'!U62</f>
        <v>24</v>
      </c>
      <c r="V59" s="74">
        <f ca="1">+'ŽSG Ekipe+POJ'!V62</f>
        <v>35.849999999999994</v>
      </c>
      <c r="W59" s="74">
        <f ca="1">+'ŽSG Ekipe+POJ'!W62</f>
        <v>0</v>
      </c>
      <c r="X59" s="170">
        <f t="shared" si="11"/>
        <v>59.849999999999994</v>
      </c>
      <c r="Y59" s="166">
        <v>58.3</v>
      </c>
      <c r="Z59" s="167">
        <v>58.7</v>
      </c>
      <c r="AA59" s="168">
        <f t="shared" si="12"/>
        <v>118.55</v>
      </c>
      <c r="AB59" s="72">
        <f t="shared" si="13"/>
        <v>15.5</v>
      </c>
      <c r="AC59" s="24">
        <f>LARGE((H59,L59,P59,T59),2)</f>
        <v>15.45</v>
      </c>
      <c r="AD59" s="24">
        <f>LARGE((H59,L59,P59,T59),3)</f>
        <v>15.2</v>
      </c>
      <c r="AE59" s="24">
        <f>LARGE((H59,L59,P59,T59),4)</f>
        <v>13.7</v>
      </c>
    </row>
    <row r="60" spans="1:31" ht="15.75">
      <c r="A60" s="179">
        <v>14</v>
      </c>
      <c r="B60" s="67" t="str">
        <f ca="1">+'ŽSG Ekipe+POJ'!B58</f>
        <v>Ramić Anja</v>
      </c>
      <c r="C60" s="99" t="str">
        <f ca="1">+'ŽSG Ekipe+POJ'!C58</f>
        <v>GK Split</v>
      </c>
      <c r="D60" s="99" t="str">
        <f ca="1">+'ŽSG Ekipe+POJ'!D58</f>
        <v>2003.</v>
      </c>
      <c r="E60" s="92">
        <f ca="1">+'ŽSG Ekipe+POJ'!E58</f>
        <v>6</v>
      </c>
      <c r="F60" s="74">
        <f ca="1">+'ŽSG Ekipe+POJ'!F58</f>
        <v>9.8000000000000007</v>
      </c>
      <c r="G60" s="74">
        <f ca="1">+'ŽSG Ekipe+POJ'!G58</f>
        <v>0</v>
      </c>
      <c r="H60" s="170">
        <f t="shared" si="7"/>
        <v>15.8</v>
      </c>
      <c r="I60" s="92">
        <f ca="1">+'ŽSG Ekipe+POJ'!I58</f>
        <v>6</v>
      </c>
      <c r="J60" s="74">
        <f ca="1">+'ŽSG Ekipe+POJ'!J58</f>
        <v>8.6</v>
      </c>
      <c r="K60" s="74">
        <f ca="1">+'ŽSG Ekipe+POJ'!K58</f>
        <v>0</v>
      </c>
      <c r="L60" s="170">
        <f t="shared" si="8"/>
        <v>14.6</v>
      </c>
      <c r="M60" s="92">
        <f ca="1">+'ŽSG Ekipe+POJ'!M58</f>
        <v>6</v>
      </c>
      <c r="N60" s="74">
        <f ca="1">+'ŽSG Ekipe+POJ'!N58</f>
        <v>8</v>
      </c>
      <c r="O60" s="74">
        <f ca="1">+'ŽSG Ekipe+POJ'!O58</f>
        <v>0</v>
      </c>
      <c r="P60" s="170">
        <f t="shared" si="9"/>
        <v>14</v>
      </c>
      <c r="Q60" s="92">
        <f ca="1">+'ŽSG Ekipe+POJ'!Q58</f>
        <v>6</v>
      </c>
      <c r="R60" s="74">
        <f ca="1">+'ŽSG Ekipe+POJ'!R58</f>
        <v>8.9</v>
      </c>
      <c r="S60" s="74">
        <f ca="1">+'ŽSG Ekipe+POJ'!S58</f>
        <v>0</v>
      </c>
      <c r="T60" s="170">
        <f t="shared" si="10"/>
        <v>14.9</v>
      </c>
      <c r="U60" s="92">
        <f ca="1">+'ŽSG Ekipe+POJ'!U58</f>
        <v>24</v>
      </c>
      <c r="V60" s="74">
        <f ca="1">+'ŽSG Ekipe+POJ'!V58</f>
        <v>35.299999999999997</v>
      </c>
      <c r="W60" s="74">
        <f ca="1">+'ŽSG Ekipe+POJ'!W58</f>
        <v>0</v>
      </c>
      <c r="X60" s="170">
        <f t="shared" si="11"/>
        <v>59.3</v>
      </c>
      <c r="Y60" s="166">
        <v>58.45</v>
      </c>
      <c r="Z60" s="167">
        <v>59.1</v>
      </c>
      <c r="AA60" s="168">
        <f t="shared" si="12"/>
        <v>118.39999999999999</v>
      </c>
      <c r="AB60" s="72">
        <f t="shared" si="13"/>
        <v>15.8</v>
      </c>
      <c r="AC60" s="24">
        <f>LARGE((H60,L60,P60,T60),2)</f>
        <v>14.9</v>
      </c>
      <c r="AD60" s="24">
        <f>LARGE((H60,L60,P60,T60),3)</f>
        <v>14.6</v>
      </c>
      <c r="AE60" s="24">
        <f>LARGE((H60,L60,P60,T60),4)</f>
        <v>14</v>
      </c>
    </row>
    <row r="61" spans="1:31" ht="15.75">
      <c r="A61" s="179">
        <v>15</v>
      </c>
      <c r="B61" s="67" t="str">
        <f ca="1">'ŽSG Ekipe+POJ'!B191</f>
        <v>Rogić Ema</v>
      </c>
      <c r="C61" s="99" t="str">
        <f ca="1">'ŽSG Ekipe+POJ'!D191</f>
        <v>2002.</v>
      </c>
      <c r="D61" s="99" t="e">
        <f ca="1">'ŽSG Ekipe+POJ'!#REF!</f>
        <v>#REF!</v>
      </c>
      <c r="E61" s="92">
        <f ca="1">+'ŽSG Ekipe+POJ'!E92</f>
        <v>0</v>
      </c>
      <c r="F61" s="74">
        <f ca="1">+'ŽSG Ekipe+POJ'!F92</f>
        <v>0</v>
      </c>
      <c r="G61" s="74">
        <f ca="1">+'ŽSG Ekipe+POJ'!G92</f>
        <v>0</v>
      </c>
      <c r="H61" s="170">
        <f t="shared" si="7"/>
        <v>0</v>
      </c>
      <c r="I61" s="92">
        <f ca="1">+'ŽSG Ekipe+POJ'!I92</f>
        <v>0</v>
      </c>
      <c r="J61" s="74">
        <f ca="1">+'ŽSG Ekipe+POJ'!J92</f>
        <v>0</v>
      </c>
      <c r="K61" s="74">
        <f ca="1">+'ŽSG Ekipe+POJ'!K92</f>
        <v>0</v>
      </c>
      <c r="L61" s="170">
        <f t="shared" si="8"/>
        <v>0</v>
      </c>
      <c r="M61" s="92">
        <f ca="1">+'ŽSG Ekipe+POJ'!M92</f>
        <v>0</v>
      </c>
      <c r="N61" s="74">
        <f ca="1">+'ŽSG Ekipe+POJ'!N92</f>
        <v>0</v>
      </c>
      <c r="O61" s="74">
        <f ca="1">+'ŽSG Ekipe+POJ'!O92</f>
        <v>0</v>
      </c>
      <c r="P61" s="170">
        <f t="shared" si="9"/>
        <v>0</v>
      </c>
      <c r="Q61" s="92">
        <f ca="1">+'ŽSG Ekipe+POJ'!Q92</f>
        <v>0</v>
      </c>
      <c r="R61" s="74">
        <f ca="1">+'ŽSG Ekipe+POJ'!R92</f>
        <v>0</v>
      </c>
      <c r="S61" s="74">
        <f ca="1">+'ŽSG Ekipe+POJ'!S92</f>
        <v>0</v>
      </c>
      <c r="T61" s="170">
        <f t="shared" si="10"/>
        <v>0</v>
      </c>
      <c r="U61" s="92">
        <f ca="1">+'ŽSG Ekipe+POJ'!U92</f>
        <v>0</v>
      </c>
      <c r="V61" s="74">
        <f ca="1">+'ŽSG Ekipe+POJ'!V92</f>
        <v>0</v>
      </c>
      <c r="W61" s="74">
        <f ca="1">+'ŽSG Ekipe+POJ'!W92</f>
        <v>0</v>
      </c>
      <c r="X61" s="170">
        <f t="shared" si="11"/>
        <v>0</v>
      </c>
      <c r="Y61" s="166">
        <v>56.8</v>
      </c>
      <c r="Z61" s="167">
        <v>58</v>
      </c>
      <c r="AA61" s="168">
        <f t="shared" si="12"/>
        <v>114.8</v>
      </c>
      <c r="AB61" s="72">
        <f t="shared" si="13"/>
        <v>0</v>
      </c>
      <c r="AC61" s="24">
        <f>LARGE((H61,L61,P61,T61),2)</f>
        <v>0</v>
      </c>
      <c r="AD61" s="24">
        <f>LARGE((H61,L61,P61,T61),3)</f>
        <v>0</v>
      </c>
      <c r="AE61" s="24">
        <f>LARGE((H61,L61,P61,T61),4)</f>
        <v>0</v>
      </c>
    </row>
    <row r="62" spans="1:31" ht="15.75">
      <c r="A62" s="179">
        <v>16</v>
      </c>
      <c r="B62" s="67" t="str">
        <f ca="1">+'ŽSG Ekipe+POJ'!B59</f>
        <v>Jurišić Ana Marija</v>
      </c>
      <c r="C62" s="99" t="str">
        <f ca="1">+'ŽSG Ekipe+POJ'!C59</f>
        <v>GK Split</v>
      </c>
      <c r="D62" s="99" t="str">
        <f ca="1">+'ŽSG Ekipe+POJ'!D59</f>
        <v>2001.</v>
      </c>
      <c r="E62" s="92">
        <f ca="1">+'ŽSG Ekipe+POJ'!E59</f>
        <v>6</v>
      </c>
      <c r="F62" s="74">
        <f ca="1">+'ŽSG Ekipe+POJ'!F59</f>
        <v>9.1</v>
      </c>
      <c r="G62" s="74">
        <f ca="1">+'ŽSG Ekipe+POJ'!G59</f>
        <v>0</v>
      </c>
      <c r="H62" s="170">
        <f t="shared" si="7"/>
        <v>15.1</v>
      </c>
      <c r="I62" s="92">
        <f ca="1">+'ŽSG Ekipe+POJ'!I59</f>
        <v>6</v>
      </c>
      <c r="J62" s="74">
        <f ca="1">+'ŽSG Ekipe+POJ'!J59</f>
        <v>9.1</v>
      </c>
      <c r="K62" s="74">
        <f ca="1">+'ŽSG Ekipe+POJ'!K59</f>
        <v>0</v>
      </c>
      <c r="L62" s="170">
        <f t="shared" si="8"/>
        <v>15.1</v>
      </c>
      <c r="M62" s="92">
        <f ca="1">+'ŽSG Ekipe+POJ'!M59</f>
        <v>6</v>
      </c>
      <c r="N62" s="74">
        <f ca="1">+'ŽSG Ekipe+POJ'!N59</f>
        <v>7.6</v>
      </c>
      <c r="O62" s="74">
        <f ca="1">+'ŽSG Ekipe+POJ'!O59</f>
        <v>0</v>
      </c>
      <c r="P62" s="170">
        <f t="shared" si="9"/>
        <v>13.6</v>
      </c>
      <c r="Q62" s="92">
        <f ca="1">+'ŽSG Ekipe+POJ'!Q59</f>
        <v>6</v>
      </c>
      <c r="R62" s="74">
        <f ca="1">+'ŽSG Ekipe+POJ'!R59</f>
        <v>8.6</v>
      </c>
      <c r="S62" s="74">
        <f ca="1">+'ŽSG Ekipe+POJ'!S59</f>
        <v>0</v>
      </c>
      <c r="T62" s="170">
        <f t="shared" si="10"/>
        <v>14.6</v>
      </c>
      <c r="U62" s="92">
        <f ca="1">+'ŽSG Ekipe+POJ'!U59</f>
        <v>24</v>
      </c>
      <c r="V62" s="74">
        <f ca="1">+'ŽSG Ekipe+POJ'!V59</f>
        <v>34.4</v>
      </c>
      <c r="W62" s="74">
        <f ca="1">+'ŽSG Ekipe+POJ'!W59</f>
        <v>0</v>
      </c>
      <c r="X62" s="170">
        <f t="shared" si="11"/>
        <v>58.4</v>
      </c>
      <c r="Y62" s="166">
        <v>54.9</v>
      </c>
      <c r="Z62" s="167">
        <v>57.6</v>
      </c>
      <c r="AA62" s="168">
        <f t="shared" si="12"/>
        <v>116</v>
      </c>
      <c r="AB62" s="72">
        <f t="shared" si="13"/>
        <v>15.1</v>
      </c>
      <c r="AC62" s="24">
        <f>LARGE((H62,L62,P62,T62),2)</f>
        <v>15.1</v>
      </c>
      <c r="AD62" s="24">
        <f>LARGE((H62,L62,P62,T62),3)</f>
        <v>14.6</v>
      </c>
      <c r="AE62" s="24">
        <f>LARGE((H62,L62,P62,T62),4)</f>
        <v>13.6</v>
      </c>
    </row>
    <row r="63" spans="1:31" ht="15.75">
      <c r="A63" s="179">
        <v>17</v>
      </c>
      <c r="B63" s="67" t="str">
        <f ca="1">+'ŽSG Ekipe+POJ'!B66</f>
        <v>Teklić Dina</v>
      </c>
      <c r="C63" s="99" t="str">
        <f ca="1">+'ŽSG Ekipe+POJ'!C66</f>
        <v>GK Salto-Solin</v>
      </c>
      <c r="D63" s="99" t="str">
        <f ca="1">+'ŽSG Ekipe+POJ'!D66</f>
        <v>2004.</v>
      </c>
      <c r="E63" s="92">
        <f ca="1">+'ŽSG Ekipe+POJ'!E66</f>
        <v>6</v>
      </c>
      <c r="F63" s="74">
        <f ca="1">+'ŽSG Ekipe+POJ'!F66</f>
        <v>9.1999999999999993</v>
      </c>
      <c r="G63" s="74">
        <f ca="1">+'ŽSG Ekipe+POJ'!G66</f>
        <v>0</v>
      </c>
      <c r="H63" s="170">
        <f t="shared" si="7"/>
        <v>15.2</v>
      </c>
      <c r="I63" s="92">
        <f ca="1">+'ŽSG Ekipe+POJ'!I66</f>
        <v>6</v>
      </c>
      <c r="J63" s="74">
        <f ca="1">+'ŽSG Ekipe+POJ'!J66</f>
        <v>8.1999999999999993</v>
      </c>
      <c r="K63" s="74">
        <f ca="1">+'ŽSG Ekipe+POJ'!K66</f>
        <v>0</v>
      </c>
      <c r="L63" s="170">
        <f t="shared" si="8"/>
        <v>14.2</v>
      </c>
      <c r="M63" s="92">
        <f ca="1">+'ŽSG Ekipe+POJ'!M66</f>
        <v>6</v>
      </c>
      <c r="N63" s="74">
        <f ca="1">+'ŽSG Ekipe+POJ'!N66</f>
        <v>9.4</v>
      </c>
      <c r="O63" s="74">
        <f ca="1">+'ŽSG Ekipe+POJ'!O66</f>
        <v>0</v>
      </c>
      <c r="P63" s="170">
        <f t="shared" si="9"/>
        <v>15.4</v>
      </c>
      <c r="Q63" s="92">
        <f ca="1">+'ŽSG Ekipe+POJ'!Q66</f>
        <v>6</v>
      </c>
      <c r="R63" s="74">
        <f ca="1">+'ŽSG Ekipe+POJ'!R66</f>
        <v>9.4499999999999993</v>
      </c>
      <c r="S63" s="74">
        <f ca="1">+'ŽSG Ekipe+POJ'!S66</f>
        <v>0</v>
      </c>
      <c r="T63" s="170">
        <f t="shared" si="10"/>
        <v>15.45</v>
      </c>
      <c r="U63" s="92">
        <f ca="1">+'ŽSG Ekipe+POJ'!U66</f>
        <v>24</v>
      </c>
      <c r="V63" s="74">
        <f ca="1">+'ŽSG Ekipe+POJ'!V66</f>
        <v>36.25</v>
      </c>
      <c r="W63" s="74">
        <f ca="1">+'ŽSG Ekipe+POJ'!W66</f>
        <v>0</v>
      </c>
      <c r="X63" s="170">
        <f t="shared" si="11"/>
        <v>60.25</v>
      </c>
      <c r="Y63" s="166">
        <v>52.8</v>
      </c>
      <c r="Z63" s="167">
        <v>56.9</v>
      </c>
      <c r="AA63" s="168">
        <f t="shared" si="12"/>
        <v>117.14999999999999</v>
      </c>
      <c r="AB63" s="72">
        <f t="shared" si="13"/>
        <v>15.45</v>
      </c>
      <c r="AC63" s="24">
        <f>LARGE((H63,L63,P63,T63),2)</f>
        <v>15.4</v>
      </c>
      <c r="AD63" s="24">
        <f>LARGE((H63,L63,P63,T63),3)</f>
        <v>15.2</v>
      </c>
      <c r="AE63" s="24">
        <f>LARGE((H63,L63,P63,T63),4)</f>
        <v>14.2</v>
      </c>
    </row>
    <row r="64" spans="1:31" ht="15.75">
      <c r="A64" s="179">
        <v>18</v>
      </c>
      <c r="B64" s="67" t="str">
        <f ca="1">+'ŽSG Ekipe+POJ'!B65</f>
        <v>Vrkić Sara</v>
      </c>
      <c r="C64" s="99" t="str">
        <f ca="1">+'ŽSG Ekipe+POJ'!C65</f>
        <v>GK Salto-Solin</v>
      </c>
      <c r="D64" s="99" t="str">
        <f ca="1">+'ŽSG Ekipe+POJ'!D65</f>
        <v>2002.</v>
      </c>
      <c r="E64" s="92">
        <f ca="1">+'ŽSG Ekipe+POJ'!E65</f>
        <v>6</v>
      </c>
      <c r="F64" s="74">
        <f ca="1">+'ŽSG Ekipe+POJ'!F65</f>
        <v>8.6</v>
      </c>
      <c r="G64" s="74">
        <f ca="1">+'ŽSG Ekipe+POJ'!G65</f>
        <v>0</v>
      </c>
      <c r="H64" s="170">
        <f t="shared" si="7"/>
        <v>14.6</v>
      </c>
      <c r="I64" s="92">
        <f ca="1">+'ŽSG Ekipe+POJ'!I65</f>
        <v>6</v>
      </c>
      <c r="J64" s="74">
        <f ca="1">+'ŽSG Ekipe+POJ'!J65</f>
        <v>8.1</v>
      </c>
      <c r="K64" s="74">
        <f ca="1">+'ŽSG Ekipe+POJ'!K65</f>
        <v>0</v>
      </c>
      <c r="L64" s="170">
        <f t="shared" si="8"/>
        <v>14.1</v>
      </c>
      <c r="M64" s="92">
        <f ca="1">+'ŽSG Ekipe+POJ'!M65</f>
        <v>6</v>
      </c>
      <c r="N64" s="74">
        <f ca="1">+'ŽSG Ekipe+POJ'!N65</f>
        <v>8.6999999999999993</v>
      </c>
      <c r="O64" s="74">
        <f ca="1">+'ŽSG Ekipe+POJ'!O65</f>
        <v>0</v>
      </c>
      <c r="P64" s="170">
        <f t="shared" si="9"/>
        <v>14.7</v>
      </c>
      <c r="Q64" s="92">
        <f ca="1">+'ŽSG Ekipe+POJ'!Q65</f>
        <v>6</v>
      </c>
      <c r="R64" s="74">
        <f ca="1">+'ŽSG Ekipe+POJ'!R65</f>
        <v>9.4</v>
      </c>
      <c r="S64" s="74">
        <f ca="1">+'ŽSG Ekipe+POJ'!S65</f>
        <v>0</v>
      </c>
      <c r="T64" s="170">
        <f t="shared" si="10"/>
        <v>15.4</v>
      </c>
      <c r="U64" s="92">
        <f ca="1">+'ŽSG Ekipe+POJ'!U65</f>
        <v>24</v>
      </c>
      <c r="V64" s="74">
        <f ca="1">+'ŽSG Ekipe+POJ'!V65</f>
        <v>34.799999999999997</v>
      </c>
      <c r="W64" s="74">
        <f ca="1">+'ŽSG Ekipe+POJ'!W65</f>
        <v>0</v>
      </c>
      <c r="X64" s="170">
        <f t="shared" si="11"/>
        <v>58.8</v>
      </c>
      <c r="Y64" s="166">
        <v>54.1</v>
      </c>
      <c r="Z64" s="167">
        <v>56.7</v>
      </c>
      <c r="AA64" s="168">
        <f t="shared" si="12"/>
        <v>115.50000000000003</v>
      </c>
      <c r="AB64" s="72">
        <f t="shared" si="13"/>
        <v>15.4</v>
      </c>
      <c r="AC64" s="24">
        <f>LARGE((H64,L64,P64,T64),2)</f>
        <v>14.7</v>
      </c>
      <c r="AD64" s="24">
        <f>LARGE((H64,L64,P64,T64),3)</f>
        <v>14.6</v>
      </c>
      <c r="AE64" s="24">
        <f>LARGE((H64,L64,P64,T64),4)</f>
        <v>14.1</v>
      </c>
    </row>
    <row r="65" spans="1:31" ht="15.75">
      <c r="A65" s="179">
        <v>19</v>
      </c>
      <c r="B65" s="67" t="str">
        <f ca="1">+'ŽSG Ekipe+POJ'!B64</f>
        <v>Vrlić Marta</v>
      </c>
      <c r="C65" s="99" t="str">
        <f ca="1">+'ŽSG Ekipe+POJ'!C64</f>
        <v>GK Salto-Solin</v>
      </c>
      <c r="D65" s="99" t="str">
        <f ca="1">+'ŽSG Ekipe+POJ'!D64</f>
        <v>2003.</v>
      </c>
      <c r="E65" s="92">
        <f ca="1">+'ŽSG Ekipe+POJ'!E64</f>
        <v>6</v>
      </c>
      <c r="F65" s="74">
        <f ca="1">+'ŽSG Ekipe+POJ'!F64</f>
        <v>8.5</v>
      </c>
      <c r="G65" s="74">
        <f ca="1">+'ŽSG Ekipe+POJ'!G64</f>
        <v>0</v>
      </c>
      <c r="H65" s="170">
        <f t="shared" si="7"/>
        <v>14.5</v>
      </c>
      <c r="I65" s="92">
        <f ca="1">+'ŽSG Ekipe+POJ'!I64</f>
        <v>6</v>
      </c>
      <c r="J65" s="74">
        <f ca="1">+'ŽSG Ekipe+POJ'!J64</f>
        <v>7</v>
      </c>
      <c r="K65" s="74">
        <f ca="1">+'ŽSG Ekipe+POJ'!K64</f>
        <v>0</v>
      </c>
      <c r="L65" s="170">
        <f t="shared" si="8"/>
        <v>13</v>
      </c>
      <c r="M65" s="92">
        <f ca="1">+'ŽSG Ekipe+POJ'!M64</f>
        <v>6</v>
      </c>
      <c r="N65" s="74">
        <f ca="1">+'ŽSG Ekipe+POJ'!N64</f>
        <v>8.8000000000000007</v>
      </c>
      <c r="O65" s="74">
        <f ca="1">+'ŽSG Ekipe+POJ'!O64</f>
        <v>0</v>
      </c>
      <c r="P65" s="170">
        <f t="shared" si="9"/>
        <v>14.8</v>
      </c>
      <c r="Q65" s="92">
        <f ca="1">+'ŽSG Ekipe+POJ'!Q64</f>
        <v>6</v>
      </c>
      <c r="R65" s="74">
        <f ca="1">+'ŽSG Ekipe+POJ'!R64</f>
        <v>8.6</v>
      </c>
      <c r="S65" s="74">
        <f ca="1">+'ŽSG Ekipe+POJ'!S64</f>
        <v>0</v>
      </c>
      <c r="T65" s="170">
        <f t="shared" si="10"/>
        <v>14.6</v>
      </c>
      <c r="U65" s="92">
        <f ca="1">+'ŽSG Ekipe+POJ'!U64</f>
        <v>24</v>
      </c>
      <c r="V65" s="74">
        <f ca="1">+'ŽSG Ekipe+POJ'!V64</f>
        <v>32.9</v>
      </c>
      <c r="W65" s="74">
        <f ca="1">+'ŽSG Ekipe+POJ'!W64</f>
        <v>0</v>
      </c>
      <c r="X65" s="170">
        <f t="shared" si="11"/>
        <v>56.9</v>
      </c>
      <c r="Y65" s="166">
        <v>55</v>
      </c>
      <c r="Z65" s="167">
        <v>53.5</v>
      </c>
      <c r="AA65" s="168">
        <f t="shared" si="12"/>
        <v>111.9</v>
      </c>
      <c r="AB65" s="72">
        <f t="shared" si="13"/>
        <v>14.8</v>
      </c>
      <c r="AC65" s="24">
        <f>LARGE((H65,L65,P65,T65),2)</f>
        <v>14.6</v>
      </c>
      <c r="AD65" s="24">
        <f>LARGE((H65,L65,P65,T65),3)</f>
        <v>14.5</v>
      </c>
      <c r="AE65" s="24">
        <f>LARGE((H65,L65,P65,T65),4)</f>
        <v>13</v>
      </c>
    </row>
    <row r="66" spans="1:31" ht="15.75">
      <c r="A66" s="179">
        <v>20</v>
      </c>
      <c r="B66" s="67" t="str">
        <f ca="1">+'ŽSG Ekipe+POJ'!B63</f>
        <v>Škarić Margarita</v>
      </c>
      <c r="C66" s="99" t="str">
        <f ca="1">+'ŽSG Ekipe+POJ'!C63</f>
        <v>GK Salto-Solin</v>
      </c>
      <c r="D66" s="99" t="str">
        <f ca="1">+'ŽSG Ekipe+POJ'!D63</f>
        <v>2001.</v>
      </c>
      <c r="E66" s="92">
        <f ca="1">+'ŽSG Ekipe+POJ'!E63</f>
        <v>6</v>
      </c>
      <c r="F66" s="74">
        <f ca="1">+'ŽSG Ekipe+POJ'!F63</f>
        <v>9.1999999999999993</v>
      </c>
      <c r="G66" s="74">
        <f ca="1">+'ŽSG Ekipe+POJ'!G63</f>
        <v>0</v>
      </c>
      <c r="H66" s="170">
        <f t="shared" si="7"/>
        <v>15.2</v>
      </c>
      <c r="I66" s="92">
        <f ca="1">+'ŽSG Ekipe+POJ'!I63</f>
        <v>6</v>
      </c>
      <c r="J66" s="74">
        <f ca="1">+'ŽSG Ekipe+POJ'!J63</f>
        <v>7.1</v>
      </c>
      <c r="K66" s="74">
        <f ca="1">+'ŽSG Ekipe+POJ'!K63</f>
        <v>0</v>
      </c>
      <c r="L66" s="170">
        <f t="shared" si="8"/>
        <v>13.1</v>
      </c>
      <c r="M66" s="92">
        <f ca="1">+'ŽSG Ekipe+POJ'!M63</f>
        <v>6</v>
      </c>
      <c r="N66" s="74">
        <f ca="1">+'ŽSG Ekipe+POJ'!N63</f>
        <v>8.5</v>
      </c>
      <c r="O66" s="74">
        <f ca="1">+'ŽSG Ekipe+POJ'!O63</f>
        <v>0</v>
      </c>
      <c r="P66" s="170">
        <f t="shared" si="9"/>
        <v>14.5</v>
      </c>
      <c r="Q66" s="92">
        <f ca="1">+'ŽSG Ekipe+POJ'!Q63</f>
        <v>6</v>
      </c>
      <c r="R66" s="74">
        <f ca="1">+'ŽSG Ekipe+POJ'!R63</f>
        <v>9.1999999999999993</v>
      </c>
      <c r="S66" s="74">
        <f ca="1">+'ŽSG Ekipe+POJ'!S63</f>
        <v>0</v>
      </c>
      <c r="T66" s="170">
        <f t="shared" si="10"/>
        <v>15.2</v>
      </c>
      <c r="U66" s="92">
        <f ca="1">+'ŽSG Ekipe+POJ'!U63</f>
        <v>24</v>
      </c>
      <c r="V66" s="74">
        <f ca="1">+'ŽSG Ekipe+POJ'!V63</f>
        <v>34</v>
      </c>
      <c r="W66" s="74">
        <f ca="1">+'ŽSG Ekipe+POJ'!W63</f>
        <v>0</v>
      </c>
      <c r="X66" s="170">
        <f t="shared" si="11"/>
        <v>58</v>
      </c>
      <c r="Y66" s="166">
        <v>0</v>
      </c>
      <c r="Z66" s="167">
        <v>55.3</v>
      </c>
      <c r="AA66" s="168">
        <f t="shared" si="12"/>
        <v>113.3</v>
      </c>
      <c r="AB66" s="72">
        <f t="shared" si="13"/>
        <v>15.2</v>
      </c>
      <c r="AC66" s="24">
        <f>LARGE((H66,L66,P66,T66),2)</f>
        <v>15.2</v>
      </c>
      <c r="AD66" s="24">
        <f>LARGE((H66,L66,P66,T66),3)</f>
        <v>14.5</v>
      </c>
      <c r="AE66" s="24">
        <f>LARGE((H66,L66,P66,T66),4)</f>
        <v>13.1</v>
      </c>
    </row>
    <row r="67" spans="1:31" ht="15.75">
      <c r="A67" s="179">
        <v>21</v>
      </c>
      <c r="B67" s="67" t="str">
        <f ca="1">+'ŽSG Ekipe+POJ'!B69</f>
        <v>Bandić Leonie</v>
      </c>
      <c r="C67" s="99" t="str">
        <f ca="1">+'ŽSG Ekipe+POJ'!C69</f>
        <v>GK Kaštela</v>
      </c>
      <c r="D67" s="99" t="str">
        <f ca="1">+'ŽSG Ekipe+POJ'!D69</f>
        <v>2002.</v>
      </c>
      <c r="E67" s="92">
        <f ca="1">+'ŽSG Ekipe+POJ'!E69</f>
        <v>6</v>
      </c>
      <c r="F67" s="74">
        <f ca="1">+'ŽSG Ekipe+POJ'!F69</f>
        <v>7.1</v>
      </c>
      <c r="G67" s="74">
        <f ca="1">+'ŽSG Ekipe+POJ'!G69</f>
        <v>0</v>
      </c>
      <c r="H67" s="170">
        <f t="shared" si="7"/>
        <v>13.1</v>
      </c>
      <c r="I67" s="92">
        <f ca="1">+'ŽSG Ekipe+POJ'!I69</f>
        <v>4</v>
      </c>
      <c r="J67" s="74">
        <f ca="1">+'ŽSG Ekipe+POJ'!J69</f>
        <v>6.7</v>
      </c>
      <c r="K67" s="74">
        <f ca="1">+'ŽSG Ekipe+POJ'!K69</f>
        <v>0</v>
      </c>
      <c r="L67" s="170">
        <f t="shared" si="8"/>
        <v>10.7</v>
      </c>
      <c r="M67" s="92">
        <f ca="1">+'ŽSG Ekipe+POJ'!M69</f>
        <v>6</v>
      </c>
      <c r="N67" s="74">
        <f ca="1">+'ŽSG Ekipe+POJ'!N69</f>
        <v>5.8</v>
      </c>
      <c r="O67" s="74">
        <f ca="1">+'ŽSG Ekipe+POJ'!O69</f>
        <v>0</v>
      </c>
      <c r="P67" s="170">
        <f t="shared" si="9"/>
        <v>11.8</v>
      </c>
      <c r="Q67" s="92">
        <f ca="1">+'ŽSG Ekipe+POJ'!Q69</f>
        <v>4</v>
      </c>
      <c r="R67" s="74">
        <f ca="1">+'ŽSG Ekipe+POJ'!R69</f>
        <v>7.9</v>
      </c>
      <c r="S67" s="74">
        <f ca="1">+'ŽSG Ekipe+POJ'!S69</f>
        <v>0</v>
      </c>
      <c r="T67" s="170">
        <f t="shared" si="10"/>
        <v>11.9</v>
      </c>
      <c r="U67" s="92">
        <f ca="1">+'ŽSG Ekipe+POJ'!U69</f>
        <v>20</v>
      </c>
      <c r="V67" s="74">
        <f ca="1">+'ŽSG Ekipe+POJ'!V69</f>
        <v>27.5</v>
      </c>
      <c r="W67" s="74">
        <f ca="1">+'ŽSG Ekipe+POJ'!W69</f>
        <v>0</v>
      </c>
      <c r="X67" s="170">
        <f t="shared" si="11"/>
        <v>47.5</v>
      </c>
      <c r="Y67" s="166">
        <v>55.4</v>
      </c>
      <c r="Z67" s="167">
        <v>54.9</v>
      </c>
      <c r="AA67" s="168">
        <f t="shared" si="12"/>
        <v>110.30000000000001</v>
      </c>
      <c r="AB67" s="72">
        <f t="shared" si="13"/>
        <v>13.1</v>
      </c>
      <c r="AC67" s="24">
        <f>LARGE((H67,L67,P67,T67),2)</f>
        <v>11.9</v>
      </c>
      <c r="AD67" s="24">
        <f>LARGE((H67,L67,P67,T67),3)</f>
        <v>11.8</v>
      </c>
      <c r="AE67" s="24">
        <f>LARGE((H67,L67,P67,T67),4)</f>
        <v>10.7</v>
      </c>
    </row>
    <row r="68" spans="1:31" ht="15.75">
      <c r="A68" s="179">
        <v>22</v>
      </c>
      <c r="B68" s="67" t="str">
        <f ca="1">+'ŽSG Ekipe+POJ'!B72</f>
        <v>Labrović Petra</v>
      </c>
      <c r="C68" s="99" t="str">
        <f ca="1">+'ŽSG Ekipe+POJ'!C72</f>
        <v>GK Kaštela</v>
      </c>
      <c r="D68" s="99" t="str">
        <f ca="1">+'ŽSG Ekipe+POJ'!D72</f>
        <v>2002.</v>
      </c>
      <c r="E68" s="92">
        <f ca="1">+'ŽSG Ekipe+POJ'!E72</f>
        <v>6</v>
      </c>
      <c r="F68" s="74">
        <f ca="1">+'ŽSG Ekipe+POJ'!F72</f>
        <v>8.1999999999999993</v>
      </c>
      <c r="G68" s="74">
        <f ca="1">+'ŽSG Ekipe+POJ'!G72</f>
        <v>0</v>
      </c>
      <c r="H68" s="170">
        <f t="shared" si="7"/>
        <v>14.2</v>
      </c>
      <c r="I68" s="92">
        <f ca="1">+'ŽSG Ekipe+POJ'!I72</f>
        <v>4</v>
      </c>
      <c r="J68" s="74">
        <f ca="1">+'ŽSG Ekipe+POJ'!J72</f>
        <v>7.2</v>
      </c>
      <c r="K68" s="74">
        <f ca="1">+'ŽSG Ekipe+POJ'!K72</f>
        <v>0</v>
      </c>
      <c r="L68" s="170">
        <f t="shared" si="8"/>
        <v>11.2</v>
      </c>
      <c r="M68" s="92">
        <f ca="1">+'ŽSG Ekipe+POJ'!M72</f>
        <v>3</v>
      </c>
      <c r="N68" s="74">
        <f ca="1">+'ŽSG Ekipe+POJ'!N72</f>
        <v>7</v>
      </c>
      <c r="O68" s="74">
        <f ca="1">+'ŽSG Ekipe+POJ'!O72</f>
        <v>0</v>
      </c>
      <c r="P68" s="170">
        <f t="shared" si="9"/>
        <v>10</v>
      </c>
      <c r="Q68" s="92">
        <f ca="1">+'ŽSG Ekipe+POJ'!Q72</f>
        <v>6</v>
      </c>
      <c r="R68" s="74">
        <f ca="1">+'ŽSG Ekipe+POJ'!R72</f>
        <v>7.6</v>
      </c>
      <c r="S68" s="74">
        <f ca="1">+'ŽSG Ekipe+POJ'!S72</f>
        <v>0</v>
      </c>
      <c r="T68" s="170">
        <f t="shared" si="10"/>
        <v>13.6</v>
      </c>
      <c r="U68" s="92">
        <f ca="1">+'ŽSG Ekipe+POJ'!U72</f>
        <v>19</v>
      </c>
      <c r="V68" s="74">
        <f ca="1">+'ŽSG Ekipe+POJ'!V72</f>
        <v>30</v>
      </c>
      <c r="W68" s="74">
        <f ca="1">+'ŽSG Ekipe+POJ'!W72</f>
        <v>0</v>
      </c>
      <c r="X68" s="170">
        <f t="shared" si="11"/>
        <v>49</v>
      </c>
      <c r="Y68" s="166">
        <v>0</v>
      </c>
      <c r="Z68" s="167">
        <v>54.9</v>
      </c>
      <c r="AA68" s="168">
        <f t="shared" si="12"/>
        <v>103.9</v>
      </c>
      <c r="AB68" s="72">
        <f t="shared" si="13"/>
        <v>14.2</v>
      </c>
      <c r="AC68" s="24">
        <f>LARGE((H68,L68,P68,T68),2)</f>
        <v>13.6</v>
      </c>
      <c r="AD68" s="24">
        <f>LARGE((H68,L68,P68,T68),3)</f>
        <v>11.2</v>
      </c>
      <c r="AE68" s="24">
        <f>LARGE((H68,L68,P68,T68),4)</f>
        <v>10</v>
      </c>
    </row>
    <row r="69" spans="1:31" ht="15.75">
      <c r="A69" s="179">
        <v>23</v>
      </c>
      <c r="B69" s="67" t="str">
        <f ca="1">+'ŽSG Ekipe+POJ'!B61</f>
        <v>Kapitanović Danijela</v>
      </c>
      <c r="C69" s="99" t="str">
        <f ca="1">+'ŽSG Ekipe+POJ'!C61</f>
        <v>GK Salto-Solin</v>
      </c>
      <c r="D69" s="99" t="str">
        <f ca="1">+'ŽSG Ekipe+POJ'!D61</f>
        <v>2001.</v>
      </c>
      <c r="E69" s="92">
        <f ca="1">+'ŽSG Ekipe+POJ'!E61</f>
        <v>6</v>
      </c>
      <c r="F69" s="74">
        <f ca="1">+'ŽSG Ekipe+POJ'!F61</f>
        <v>8.3000000000000007</v>
      </c>
      <c r="G69" s="74">
        <f ca="1">+'ŽSG Ekipe+POJ'!G61</f>
        <v>0</v>
      </c>
      <c r="H69" s="169">
        <f t="shared" si="7"/>
        <v>14.3</v>
      </c>
      <c r="I69" s="92">
        <f ca="1">+'ŽSG Ekipe+POJ'!I61</f>
        <v>6</v>
      </c>
      <c r="J69" s="74">
        <f ca="1">+'ŽSG Ekipe+POJ'!J61</f>
        <v>5.9</v>
      </c>
      <c r="K69" s="74">
        <f ca="1">+'ŽSG Ekipe+POJ'!K61</f>
        <v>0</v>
      </c>
      <c r="L69" s="169">
        <f t="shared" si="8"/>
        <v>11.9</v>
      </c>
      <c r="M69" s="92">
        <f ca="1">+'ŽSG Ekipe+POJ'!M61</f>
        <v>5</v>
      </c>
      <c r="N69" s="74">
        <f ca="1">+'ŽSG Ekipe+POJ'!N61</f>
        <v>7.7</v>
      </c>
      <c r="O69" s="74">
        <f ca="1">+'ŽSG Ekipe+POJ'!O61</f>
        <v>0</v>
      </c>
      <c r="P69" s="169">
        <f t="shared" si="9"/>
        <v>12.7</v>
      </c>
      <c r="Q69" s="92">
        <f ca="1">+'ŽSG Ekipe+POJ'!Q61</f>
        <v>6</v>
      </c>
      <c r="R69" s="74">
        <f ca="1">+'ŽSG Ekipe+POJ'!R61</f>
        <v>7.6</v>
      </c>
      <c r="S69" s="74">
        <f ca="1">+'ŽSG Ekipe+POJ'!S61</f>
        <v>0</v>
      </c>
      <c r="T69" s="169">
        <f t="shared" si="10"/>
        <v>13.6</v>
      </c>
      <c r="U69" s="92">
        <f ca="1">+'ŽSG Ekipe+POJ'!U61</f>
        <v>23</v>
      </c>
      <c r="V69" s="74">
        <f ca="1">+'ŽSG Ekipe+POJ'!V61</f>
        <v>29.5</v>
      </c>
      <c r="W69" s="74">
        <f ca="1">+'ŽSG Ekipe+POJ'!W61</f>
        <v>0</v>
      </c>
      <c r="X69" s="169">
        <f t="shared" si="11"/>
        <v>52.5</v>
      </c>
      <c r="Y69" s="166">
        <v>0</v>
      </c>
      <c r="Z69" s="167">
        <v>52.1</v>
      </c>
      <c r="AA69" s="168">
        <f t="shared" si="12"/>
        <v>104.6</v>
      </c>
      <c r="AB69" s="72">
        <f t="shared" si="13"/>
        <v>14.3</v>
      </c>
      <c r="AC69" s="24">
        <f>LARGE((H69,L69,P69,T69),2)</f>
        <v>13.6</v>
      </c>
      <c r="AD69" s="24">
        <f>LARGE((H69,L69,P69,T69),3)</f>
        <v>12.7</v>
      </c>
      <c r="AE69" s="24">
        <f>LARGE((H69,L69,P69,T69),4)</f>
        <v>11.9</v>
      </c>
    </row>
    <row r="70" spans="1:31" ht="15.75">
      <c r="A70" s="179">
        <v>24</v>
      </c>
      <c r="B70" s="67" t="str">
        <f ca="1">'ŽSG Ekipe+POJ'!B189</f>
        <v>Puljiz Iris</v>
      </c>
      <c r="C70" s="99" t="str">
        <f ca="1">'ŽSG Ekipe+POJ'!D189</f>
        <v>2004.</v>
      </c>
      <c r="D70" s="99" t="str">
        <f ca="1">'ŽSG Ekipe+POJ'!C189</f>
        <v>GK Marjan</v>
      </c>
      <c r="E70" s="92">
        <f ca="1">+'ŽSG Ekipe+POJ'!E189</f>
        <v>6</v>
      </c>
      <c r="F70" s="74">
        <f ca="1">+'ŽSG Ekipe+POJ'!F189</f>
        <v>9.1</v>
      </c>
      <c r="G70" s="74">
        <f ca="1">+'ŽSG Ekipe+POJ'!G189</f>
        <v>0</v>
      </c>
      <c r="H70" s="170">
        <f t="shared" si="7"/>
        <v>15.1</v>
      </c>
      <c r="I70" s="92">
        <f ca="1">+'ŽSG Ekipe+POJ'!I189</f>
        <v>6</v>
      </c>
      <c r="J70" s="74">
        <f ca="1">+'ŽSG Ekipe+POJ'!J189</f>
        <v>7.5</v>
      </c>
      <c r="K70" s="74">
        <f ca="1">+'ŽSG Ekipe+POJ'!K189</f>
        <v>0</v>
      </c>
      <c r="L70" s="170">
        <f t="shared" si="8"/>
        <v>13.5</v>
      </c>
      <c r="M70" s="92">
        <f ca="1">+'ŽSG Ekipe+POJ'!M189</f>
        <v>6</v>
      </c>
      <c r="N70" s="74">
        <f ca="1">+'ŽSG Ekipe+POJ'!N189</f>
        <v>7.9</v>
      </c>
      <c r="O70" s="74">
        <f ca="1">+'ŽSG Ekipe+POJ'!O189</f>
        <v>0</v>
      </c>
      <c r="P70" s="170">
        <f t="shared" si="9"/>
        <v>13.9</v>
      </c>
      <c r="Q70" s="92">
        <f ca="1">+'ŽSG Ekipe+POJ'!Q189</f>
        <v>6</v>
      </c>
      <c r="R70" s="74">
        <f ca="1">+'ŽSG Ekipe+POJ'!R189</f>
        <v>8.3000000000000007</v>
      </c>
      <c r="S70" s="74">
        <f ca="1">+'ŽSG Ekipe+POJ'!S189</f>
        <v>0</v>
      </c>
      <c r="T70" s="170">
        <f t="shared" si="10"/>
        <v>14.3</v>
      </c>
      <c r="U70" s="92">
        <f ca="1">+'ŽSG Ekipe+POJ'!U189</f>
        <v>24</v>
      </c>
      <c r="V70" s="74">
        <f ca="1">+'ŽSG Ekipe+POJ'!V189</f>
        <v>32.799999999999997</v>
      </c>
      <c r="W70" s="74">
        <f ca="1">+'ŽSG Ekipe+POJ'!W189</f>
        <v>0</v>
      </c>
      <c r="X70" s="170">
        <f t="shared" si="11"/>
        <v>56.8</v>
      </c>
      <c r="Y70" s="166">
        <v>54.3</v>
      </c>
      <c r="Z70" s="167">
        <v>53.6</v>
      </c>
      <c r="AA70" s="168">
        <f t="shared" si="12"/>
        <v>111.1</v>
      </c>
      <c r="AB70" s="72">
        <f t="shared" si="13"/>
        <v>15.1</v>
      </c>
      <c r="AC70" s="24">
        <f>LARGE((H70,L70,P70,T70),2)</f>
        <v>14.3</v>
      </c>
      <c r="AD70" s="24">
        <f>LARGE((H70,L70,P70,T70),3)</f>
        <v>13.9</v>
      </c>
      <c r="AE70" s="24">
        <f>LARGE((H70,L70,P70,T70),4)</f>
        <v>13.5</v>
      </c>
    </row>
    <row r="71" spans="1:31" ht="15.75">
      <c r="A71" s="179">
        <v>25</v>
      </c>
      <c r="B71" s="67" t="str">
        <f ca="1">'ŽSG Ekipe+POJ'!B192</f>
        <v>Kolić Paola</v>
      </c>
      <c r="C71" s="99" t="str">
        <f ca="1">'ŽSG Ekipe+POJ'!D192</f>
        <v>2000.</v>
      </c>
      <c r="D71" s="99" t="e">
        <f ca="1">'ŽSG Ekipe+POJ'!#REF!</f>
        <v>#REF!</v>
      </c>
      <c r="E71" s="92">
        <f ca="1">+'ŽSG Ekipe+POJ'!E94</f>
        <v>0</v>
      </c>
      <c r="F71" s="74">
        <f ca="1">+'ŽSG Ekipe+POJ'!F94</f>
        <v>0</v>
      </c>
      <c r="G71" s="74">
        <f ca="1">+'ŽSG Ekipe+POJ'!G94</f>
        <v>0</v>
      </c>
      <c r="H71" s="170">
        <f t="shared" si="7"/>
        <v>0</v>
      </c>
      <c r="I71" s="92">
        <f ca="1">+'ŽSG Ekipe+POJ'!I94</f>
        <v>0</v>
      </c>
      <c r="J71" s="74">
        <f ca="1">+'ŽSG Ekipe+POJ'!J94</f>
        <v>0</v>
      </c>
      <c r="K71" s="74">
        <f ca="1">+'ŽSG Ekipe+POJ'!K94</f>
        <v>0</v>
      </c>
      <c r="L71" s="170">
        <f t="shared" si="8"/>
        <v>0</v>
      </c>
      <c r="M71" s="92">
        <f ca="1">+'ŽSG Ekipe+POJ'!M94</f>
        <v>0</v>
      </c>
      <c r="N71" s="74">
        <f ca="1">+'ŽSG Ekipe+POJ'!N94</f>
        <v>0</v>
      </c>
      <c r="O71" s="74">
        <f ca="1">+'ŽSG Ekipe+POJ'!O94</f>
        <v>0</v>
      </c>
      <c r="P71" s="170">
        <f t="shared" si="9"/>
        <v>0</v>
      </c>
      <c r="Q71" s="92">
        <f ca="1">+'ŽSG Ekipe+POJ'!Q94</f>
        <v>0</v>
      </c>
      <c r="R71" s="74">
        <f ca="1">+'ŽSG Ekipe+POJ'!R94</f>
        <v>0</v>
      </c>
      <c r="S71" s="74">
        <f ca="1">+'ŽSG Ekipe+POJ'!S94</f>
        <v>0</v>
      </c>
      <c r="T71" s="170">
        <f t="shared" si="10"/>
        <v>0</v>
      </c>
      <c r="U71" s="92">
        <f ca="1">+'ŽSG Ekipe+POJ'!U94</f>
        <v>0</v>
      </c>
      <c r="V71" s="74">
        <f ca="1">+'ŽSG Ekipe+POJ'!V94</f>
        <v>0</v>
      </c>
      <c r="W71" s="74">
        <f ca="1">+'ŽSG Ekipe+POJ'!W94</f>
        <v>0</v>
      </c>
      <c r="X71" s="170">
        <f t="shared" si="11"/>
        <v>0</v>
      </c>
      <c r="Y71" s="166">
        <v>46.8</v>
      </c>
      <c r="Z71" s="167">
        <v>52.6</v>
      </c>
      <c r="AA71" s="168">
        <f t="shared" si="12"/>
        <v>99.4</v>
      </c>
      <c r="AB71" s="72">
        <f t="shared" si="13"/>
        <v>0</v>
      </c>
      <c r="AC71" s="24">
        <f>LARGE((H71,L71,P71,T71),2)</f>
        <v>0</v>
      </c>
      <c r="AD71" s="24">
        <f>LARGE((H71,L71,P71,T71),3)</f>
        <v>0</v>
      </c>
      <c r="AE71" s="24">
        <f>LARGE((H71,L71,P71,T71),4)</f>
        <v>0</v>
      </c>
    </row>
    <row r="72" spans="1:31" ht="15.75">
      <c r="A72" s="179">
        <v>26</v>
      </c>
      <c r="B72" s="67">
        <f ca="1">+'ŽSG Ekipe+POJ'!B73</f>
        <v>0</v>
      </c>
      <c r="C72" s="99" t="str">
        <f ca="1">+'ŽSG Ekipe+POJ'!C73</f>
        <v>GK Kaštela</v>
      </c>
      <c r="D72" s="99">
        <f ca="1">+'ŽSG Ekipe+POJ'!D73</f>
        <v>0</v>
      </c>
      <c r="E72" s="92">
        <f ca="1">+'ŽSG Ekipe+POJ'!E73</f>
        <v>0</v>
      </c>
      <c r="F72" s="74">
        <f ca="1">+'ŽSG Ekipe+POJ'!F73</f>
        <v>0</v>
      </c>
      <c r="G72" s="74">
        <f ca="1">+'ŽSG Ekipe+POJ'!G73</f>
        <v>0</v>
      </c>
      <c r="H72" s="170">
        <f t="shared" si="7"/>
        <v>0</v>
      </c>
      <c r="I72" s="92">
        <f ca="1">+'ŽSG Ekipe+POJ'!I73</f>
        <v>0</v>
      </c>
      <c r="J72" s="74">
        <f ca="1">+'ŽSG Ekipe+POJ'!J73</f>
        <v>0</v>
      </c>
      <c r="K72" s="74">
        <f ca="1">+'ŽSG Ekipe+POJ'!K73</f>
        <v>0</v>
      </c>
      <c r="L72" s="170">
        <f t="shared" si="8"/>
        <v>0</v>
      </c>
      <c r="M72" s="92">
        <f ca="1">+'ŽSG Ekipe+POJ'!M73</f>
        <v>0</v>
      </c>
      <c r="N72" s="74">
        <f ca="1">+'ŽSG Ekipe+POJ'!N73</f>
        <v>0</v>
      </c>
      <c r="O72" s="74">
        <f ca="1">+'ŽSG Ekipe+POJ'!O73</f>
        <v>0</v>
      </c>
      <c r="P72" s="170">
        <f t="shared" si="9"/>
        <v>0</v>
      </c>
      <c r="Q72" s="92">
        <f ca="1">+'ŽSG Ekipe+POJ'!Q73</f>
        <v>0</v>
      </c>
      <c r="R72" s="74">
        <f ca="1">+'ŽSG Ekipe+POJ'!R73</f>
        <v>0</v>
      </c>
      <c r="S72" s="74">
        <f ca="1">+'ŽSG Ekipe+POJ'!S73</f>
        <v>0</v>
      </c>
      <c r="T72" s="170">
        <f t="shared" si="10"/>
        <v>0</v>
      </c>
      <c r="U72" s="92">
        <f ca="1">+'ŽSG Ekipe+POJ'!U73</f>
        <v>0</v>
      </c>
      <c r="V72" s="74">
        <f ca="1">+'ŽSG Ekipe+POJ'!V73</f>
        <v>0</v>
      </c>
      <c r="W72" s="74">
        <f ca="1">+'ŽSG Ekipe+POJ'!W73</f>
        <v>0</v>
      </c>
      <c r="X72" s="170">
        <f t="shared" si="11"/>
        <v>0</v>
      </c>
      <c r="Y72" s="166">
        <v>0</v>
      </c>
      <c r="Z72" s="167">
        <v>48.4</v>
      </c>
      <c r="AA72" s="168">
        <f t="shared" si="12"/>
        <v>48.4</v>
      </c>
      <c r="AB72" s="72">
        <f t="shared" si="13"/>
        <v>0</v>
      </c>
      <c r="AC72" s="24">
        <f>LARGE((H72,L72,P72,T72),2)</f>
        <v>0</v>
      </c>
      <c r="AD72" s="24">
        <f>LARGE((H72,L72,P72,T72),3)</f>
        <v>0</v>
      </c>
      <c r="AE72" s="24">
        <f>LARGE((H72,L72,P72,T72),4)</f>
        <v>0</v>
      </c>
    </row>
    <row r="73" spans="1:31" ht="15.75" hidden="1">
      <c r="A73" s="179">
        <v>27</v>
      </c>
      <c r="B73" s="67">
        <f ca="1">+'ŽSG Ekipe+POJ'!B75</f>
        <v>0</v>
      </c>
      <c r="C73" s="99">
        <f ca="1">+'ŽSG Ekipe+POJ'!C75</f>
        <v>0</v>
      </c>
      <c r="D73" s="99">
        <f ca="1">+'ŽSG Ekipe+POJ'!D75</f>
        <v>0</v>
      </c>
      <c r="E73" s="92">
        <f ca="1">+'ŽSG Ekipe+POJ'!E75</f>
        <v>0</v>
      </c>
      <c r="F73" s="74">
        <f ca="1">+'ŽSG Ekipe+POJ'!F75</f>
        <v>0</v>
      </c>
      <c r="G73" s="74">
        <f ca="1">+'ŽSG Ekipe+POJ'!G75</f>
        <v>0</v>
      </c>
      <c r="H73" s="170">
        <f t="shared" si="7"/>
        <v>0</v>
      </c>
      <c r="I73" s="92">
        <f ca="1">+'ŽSG Ekipe+POJ'!I75</f>
        <v>0</v>
      </c>
      <c r="J73" s="74">
        <f ca="1">+'ŽSG Ekipe+POJ'!J75</f>
        <v>0</v>
      </c>
      <c r="K73" s="74">
        <f ca="1">+'ŽSG Ekipe+POJ'!K75</f>
        <v>0</v>
      </c>
      <c r="L73" s="170">
        <f t="shared" si="8"/>
        <v>0</v>
      </c>
      <c r="M73" s="92">
        <f ca="1">+'ŽSG Ekipe+POJ'!M75</f>
        <v>0</v>
      </c>
      <c r="N73" s="74">
        <f ca="1">+'ŽSG Ekipe+POJ'!N75</f>
        <v>0</v>
      </c>
      <c r="O73" s="74">
        <f ca="1">+'ŽSG Ekipe+POJ'!O75</f>
        <v>0</v>
      </c>
      <c r="P73" s="170">
        <f t="shared" si="9"/>
        <v>0</v>
      </c>
      <c r="Q73" s="92">
        <f ca="1">+'ŽSG Ekipe+POJ'!Q75</f>
        <v>0</v>
      </c>
      <c r="R73" s="74">
        <f ca="1">+'ŽSG Ekipe+POJ'!R75</f>
        <v>0</v>
      </c>
      <c r="S73" s="74">
        <f ca="1">+'ŽSG Ekipe+POJ'!S75</f>
        <v>0</v>
      </c>
      <c r="T73" s="170">
        <f t="shared" si="10"/>
        <v>0</v>
      </c>
      <c r="U73" s="92">
        <f ca="1">+'ŽSG Ekipe+POJ'!U75</f>
        <v>0</v>
      </c>
      <c r="V73" s="74">
        <f ca="1">+'ŽSG Ekipe+POJ'!V75</f>
        <v>0</v>
      </c>
      <c r="W73" s="74">
        <f ca="1">+'ŽSG Ekipe+POJ'!W75</f>
        <v>0</v>
      </c>
      <c r="X73" s="170">
        <f t="shared" si="11"/>
        <v>0</v>
      </c>
      <c r="Y73" s="166">
        <v>56.9</v>
      </c>
      <c r="Z73" s="167">
        <v>0</v>
      </c>
      <c r="AA73" s="168">
        <f t="shared" si="12"/>
        <v>56.9</v>
      </c>
      <c r="AB73" s="72">
        <f t="shared" si="13"/>
        <v>0</v>
      </c>
      <c r="AC73" s="24">
        <f>LARGE((H73,L73,P73,T73),2)</f>
        <v>0</v>
      </c>
      <c r="AD73" s="24">
        <f>LARGE((H73,L73,P73,T73),3)</f>
        <v>0</v>
      </c>
      <c r="AE73" s="24">
        <f>LARGE((H73,L73,P73,T73),4)</f>
        <v>0</v>
      </c>
    </row>
    <row r="74" spans="1:31" ht="15.75" hidden="1">
      <c r="A74" s="179">
        <v>28</v>
      </c>
      <c r="B74" s="67">
        <f ca="1">'ŽSG Ekipe+POJ'!B194</f>
        <v>0</v>
      </c>
      <c r="C74" s="99">
        <f ca="1">'ŽSG Ekipe+POJ'!C194</f>
        <v>0</v>
      </c>
      <c r="D74" s="99" t="e">
        <f ca="1">'ŽSG Ekipe+POJ'!#REF!</f>
        <v>#REF!</v>
      </c>
      <c r="E74" s="216">
        <f ca="1">'ŽSG Ekipe+POJ'!E194</f>
        <v>0</v>
      </c>
      <c r="F74" s="214">
        <f ca="1">'ŽSG Ekipe+POJ'!F194</f>
        <v>0</v>
      </c>
      <c r="G74" s="214">
        <f ca="1">'ŽSG Ekipe+POJ'!G194</f>
        <v>0</v>
      </c>
      <c r="H74" s="170">
        <f t="shared" si="7"/>
        <v>0</v>
      </c>
      <c r="I74" s="216">
        <f ca="1">'ŽSG Ekipe+POJ'!I194</f>
        <v>0</v>
      </c>
      <c r="J74" s="214">
        <f ca="1">'ŽSG Ekipe+POJ'!J194</f>
        <v>0</v>
      </c>
      <c r="K74" s="214">
        <f ca="1">'ŽSG Ekipe+POJ'!K194</f>
        <v>0</v>
      </c>
      <c r="L74" s="170">
        <f t="shared" si="8"/>
        <v>0</v>
      </c>
      <c r="M74" s="216">
        <f ca="1">'ŽSG Ekipe+POJ'!M194</f>
        <v>0</v>
      </c>
      <c r="N74" s="214">
        <f ca="1">'ŽSG Ekipe+POJ'!N194</f>
        <v>0</v>
      </c>
      <c r="O74" s="214">
        <f ca="1">'ŽSG Ekipe+POJ'!O194</f>
        <v>0</v>
      </c>
      <c r="P74" s="170">
        <f t="shared" si="9"/>
        <v>0</v>
      </c>
      <c r="Q74" s="216">
        <f ca="1">'ŽSG Ekipe+POJ'!Q194</f>
        <v>0</v>
      </c>
      <c r="R74" s="214">
        <f ca="1">'ŽSG Ekipe+POJ'!R194</f>
        <v>0</v>
      </c>
      <c r="S74" s="214">
        <f ca="1">'ŽSG Ekipe+POJ'!S194</f>
        <v>0</v>
      </c>
      <c r="T74" s="170">
        <f t="shared" si="10"/>
        <v>0</v>
      </c>
      <c r="U74" s="216">
        <f ca="1">'ŽSG Ekipe+POJ'!U194</f>
        <v>0</v>
      </c>
      <c r="V74" s="214">
        <f ca="1">'ŽSG Ekipe+POJ'!V194</f>
        <v>0</v>
      </c>
      <c r="W74" s="214">
        <f ca="1">'ŽSG Ekipe+POJ'!W194</f>
        <v>0</v>
      </c>
      <c r="X74" s="170">
        <f t="shared" si="11"/>
        <v>0</v>
      </c>
      <c r="Y74" s="166">
        <v>56.5</v>
      </c>
      <c r="Z74" s="167">
        <v>0</v>
      </c>
      <c r="AA74" s="168">
        <f t="shared" si="12"/>
        <v>56.5</v>
      </c>
      <c r="AB74" s="72">
        <f t="shared" si="13"/>
        <v>0</v>
      </c>
      <c r="AC74" s="24">
        <f>LARGE((H74,L74,P74,T74),2)</f>
        <v>0</v>
      </c>
      <c r="AD74" s="24">
        <f>LARGE((H74,L74,P74,T74),3)</f>
        <v>0</v>
      </c>
      <c r="AE74" s="24">
        <f>LARGE((H74,L74,P74,T74),4)</f>
        <v>0</v>
      </c>
    </row>
    <row r="75" spans="1:31" ht="15.75" hidden="1">
      <c r="A75" s="179">
        <v>29</v>
      </c>
      <c r="B75" s="67">
        <f ca="1">+'ŽSG Ekipe+POJ'!B82</f>
        <v>0</v>
      </c>
      <c r="C75" s="99">
        <f ca="1">+'ŽSG Ekipe+POJ'!C82</f>
        <v>0</v>
      </c>
      <c r="D75" s="99">
        <f ca="1">+'ŽSG Ekipe+POJ'!D82</f>
        <v>0</v>
      </c>
      <c r="E75" s="92">
        <f ca="1">+'ŽSG Ekipe+POJ'!E82</f>
        <v>0</v>
      </c>
      <c r="F75" s="74">
        <f ca="1">+'ŽSG Ekipe+POJ'!F82</f>
        <v>0</v>
      </c>
      <c r="G75" s="74">
        <f ca="1">+'ŽSG Ekipe+POJ'!G82</f>
        <v>0</v>
      </c>
      <c r="H75" s="170">
        <f t="shared" si="7"/>
        <v>0</v>
      </c>
      <c r="I75" s="92">
        <f ca="1">+'ŽSG Ekipe+POJ'!I82</f>
        <v>0</v>
      </c>
      <c r="J75" s="74">
        <f ca="1">+'ŽSG Ekipe+POJ'!J82</f>
        <v>0</v>
      </c>
      <c r="K75" s="74">
        <f ca="1">+'ŽSG Ekipe+POJ'!K82</f>
        <v>0</v>
      </c>
      <c r="L75" s="170">
        <f t="shared" si="8"/>
        <v>0</v>
      </c>
      <c r="M75" s="92">
        <f ca="1">+'ŽSG Ekipe+POJ'!M82</f>
        <v>0</v>
      </c>
      <c r="N75" s="74">
        <f ca="1">+'ŽSG Ekipe+POJ'!N82</f>
        <v>0</v>
      </c>
      <c r="O75" s="74">
        <f ca="1">+'ŽSG Ekipe+POJ'!O82</f>
        <v>0</v>
      </c>
      <c r="P75" s="170">
        <f t="shared" si="9"/>
        <v>0</v>
      </c>
      <c r="Q75" s="92">
        <f ca="1">+'ŽSG Ekipe+POJ'!Q82</f>
        <v>0</v>
      </c>
      <c r="R75" s="74">
        <f ca="1">+'ŽSG Ekipe+POJ'!R82</f>
        <v>8.5</v>
      </c>
      <c r="S75" s="74">
        <f ca="1">+'ŽSG Ekipe+POJ'!S82</f>
        <v>0</v>
      </c>
      <c r="T75" s="170">
        <f t="shared" si="10"/>
        <v>8.5</v>
      </c>
      <c r="U75" s="92">
        <f ca="1">+'ŽSG Ekipe+POJ'!U82</f>
        <v>0</v>
      </c>
      <c r="V75" s="74">
        <f ca="1">+'ŽSG Ekipe+POJ'!V82</f>
        <v>8.5</v>
      </c>
      <c r="W75" s="74">
        <f ca="1">+'ŽSG Ekipe+POJ'!W82</f>
        <v>0</v>
      </c>
      <c r="X75" s="170">
        <f t="shared" si="11"/>
        <v>8.5</v>
      </c>
      <c r="Y75" s="166">
        <v>55.9</v>
      </c>
      <c r="Z75" s="167">
        <v>0</v>
      </c>
      <c r="AA75" s="168">
        <f t="shared" si="12"/>
        <v>64.400000000000006</v>
      </c>
      <c r="AB75" s="72">
        <f t="shared" si="13"/>
        <v>8.5</v>
      </c>
      <c r="AC75" s="24">
        <f>LARGE((H75,L75,P75,T75),2)</f>
        <v>0</v>
      </c>
      <c r="AD75" s="24">
        <f>LARGE((H75,L75,P75,T75),3)</f>
        <v>0</v>
      </c>
      <c r="AE75" s="24">
        <f>LARGE((H75,L75,P75,T75),4)</f>
        <v>0</v>
      </c>
    </row>
    <row r="76" spans="1:31" ht="15.75" hidden="1">
      <c r="A76" s="179">
        <v>30</v>
      </c>
      <c r="B76" s="67">
        <f ca="1">+'ŽSG Ekipe+POJ'!B76</f>
        <v>0</v>
      </c>
      <c r="C76" s="99">
        <f ca="1">+'ŽSG Ekipe+POJ'!C76</f>
        <v>0</v>
      </c>
      <c r="D76" s="99">
        <f ca="1">+'ŽSG Ekipe+POJ'!D76</f>
        <v>0</v>
      </c>
      <c r="E76" s="92">
        <f ca="1">+'ŽSG Ekipe+POJ'!E76</f>
        <v>0</v>
      </c>
      <c r="F76" s="74">
        <f ca="1">+'ŽSG Ekipe+POJ'!F76</f>
        <v>0</v>
      </c>
      <c r="G76" s="74">
        <f ca="1">+'ŽSG Ekipe+POJ'!G76</f>
        <v>0</v>
      </c>
      <c r="H76" s="170">
        <f t="shared" si="7"/>
        <v>0</v>
      </c>
      <c r="I76" s="92">
        <f ca="1">+'ŽSG Ekipe+POJ'!I76</f>
        <v>0</v>
      </c>
      <c r="J76" s="74">
        <f ca="1">+'ŽSG Ekipe+POJ'!J76</f>
        <v>0</v>
      </c>
      <c r="K76" s="74">
        <f ca="1">+'ŽSG Ekipe+POJ'!K76</f>
        <v>0</v>
      </c>
      <c r="L76" s="170">
        <f t="shared" si="8"/>
        <v>0</v>
      </c>
      <c r="M76" s="92">
        <f ca="1">+'ŽSG Ekipe+POJ'!M76</f>
        <v>0</v>
      </c>
      <c r="N76" s="74">
        <f ca="1">+'ŽSG Ekipe+POJ'!N76</f>
        <v>0</v>
      </c>
      <c r="O76" s="74">
        <f ca="1">+'ŽSG Ekipe+POJ'!O76</f>
        <v>0</v>
      </c>
      <c r="P76" s="170">
        <f t="shared" si="9"/>
        <v>0</v>
      </c>
      <c r="Q76" s="92">
        <f ca="1">+'ŽSG Ekipe+POJ'!Q76</f>
        <v>0</v>
      </c>
      <c r="R76" s="74">
        <f ca="1">+'ŽSG Ekipe+POJ'!R76</f>
        <v>0</v>
      </c>
      <c r="S76" s="74">
        <f ca="1">+'ŽSG Ekipe+POJ'!S76</f>
        <v>0</v>
      </c>
      <c r="T76" s="170">
        <f t="shared" si="10"/>
        <v>0</v>
      </c>
      <c r="U76" s="92">
        <f ca="1">+'ŽSG Ekipe+POJ'!U76</f>
        <v>0</v>
      </c>
      <c r="V76" s="74">
        <f ca="1">+'ŽSG Ekipe+POJ'!V76</f>
        <v>0</v>
      </c>
      <c r="W76" s="74">
        <f ca="1">+'ŽSG Ekipe+POJ'!W76</f>
        <v>0</v>
      </c>
      <c r="X76" s="170">
        <f t="shared" si="11"/>
        <v>0</v>
      </c>
      <c r="Y76" s="166">
        <v>55.3</v>
      </c>
      <c r="Z76" s="167">
        <v>0</v>
      </c>
      <c r="AA76" s="168">
        <f t="shared" si="12"/>
        <v>55.3</v>
      </c>
      <c r="AB76" s="72">
        <f t="shared" si="13"/>
        <v>0</v>
      </c>
      <c r="AC76" s="24">
        <f>LARGE((H76,L76,P76,T76),2)</f>
        <v>0</v>
      </c>
      <c r="AD76" s="24">
        <f>LARGE((H76,L76,P76,T76),3)</f>
        <v>0</v>
      </c>
      <c r="AE76" s="24">
        <f>LARGE((H76,L76,P76,T76),4)</f>
        <v>0</v>
      </c>
    </row>
    <row r="77" spans="1:31" ht="15.75" hidden="1">
      <c r="A77" s="179">
        <v>31</v>
      </c>
      <c r="B77" s="67" t="e">
        <f ca="1">'ŽSG Ekipe+POJ'!#REF!</f>
        <v>#REF!</v>
      </c>
      <c r="C77" s="99" t="e">
        <f ca="1">'ŽSG Ekipe+POJ'!#REF!</f>
        <v>#REF!</v>
      </c>
      <c r="D77" s="99" t="e">
        <f ca="1">'ŽSG Ekipe+POJ'!#REF!</f>
        <v>#REF!</v>
      </c>
      <c r="E77" s="92">
        <f ca="1">+'ŽSG Ekipe+POJ'!E93</f>
        <v>0</v>
      </c>
      <c r="F77" s="74">
        <f ca="1">+'ŽSG Ekipe+POJ'!F93</f>
        <v>0</v>
      </c>
      <c r="G77" s="74">
        <f ca="1">+'ŽSG Ekipe+POJ'!G93</f>
        <v>0</v>
      </c>
      <c r="H77" s="170">
        <f t="shared" si="7"/>
        <v>0</v>
      </c>
      <c r="I77" s="92">
        <f ca="1">+'ŽSG Ekipe+POJ'!I93</f>
        <v>0</v>
      </c>
      <c r="J77" s="74">
        <f ca="1">+'ŽSG Ekipe+POJ'!J93</f>
        <v>0</v>
      </c>
      <c r="K77" s="74">
        <f ca="1">+'ŽSG Ekipe+POJ'!K93</f>
        <v>0</v>
      </c>
      <c r="L77" s="170">
        <f t="shared" si="8"/>
        <v>0</v>
      </c>
      <c r="M77" s="92">
        <f ca="1">+'ŽSG Ekipe+POJ'!M93</f>
        <v>0</v>
      </c>
      <c r="N77" s="74">
        <f ca="1">+'ŽSG Ekipe+POJ'!N93</f>
        <v>0</v>
      </c>
      <c r="O77" s="74">
        <f ca="1">+'ŽSG Ekipe+POJ'!O93</f>
        <v>0</v>
      </c>
      <c r="P77" s="170">
        <f t="shared" si="9"/>
        <v>0</v>
      </c>
      <c r="Q77" s="92">
        <f ca="1">+'ŽSG Ekipe+POJ'!Q93</f>
        <v>0</v>
      </c>
      <c r="R77" s="74">
        <f ca="1">+'ŽSG Ekipe+POJ'!R93</f>
        <v>0</v>
      </c>
      <c r="S77" s="74">
        <f ca="1">+'ŽSG Ekipe+POJ'!S93</f>
        <v>0</v>
      </c>
      <c r="T77" s="170">
        <f t="shared" si="10"/>
        <v>0</v>
      </c>
      <c r="U77" s="92">
        <f ca="1">+'ŽSG Ekipe+POJ'!U93</f>
        <v>0</v>
      </c>
      <c r="V77" s="74">
        <f ca="1">+'ŽSG Ekipe+POJ'!V93</f>
        <v>0</v>
      </c>
      <c r="W77" s="74">
        <f ca="1">+'ŽSG Ekipe+POJ'!W93</f>
        <v>0</v>
      </c>
      <c r="X77" s="170">
        <f t="shared" si="11"/>
        <v>0</v>
      </c>
      <c r="Y77" s="166">
        <v>55.3</v>
      </c>
      <c r="Z77" s="167">
        <v>0</v>
      </c>
      <c r="AA77" s="168">
        <f t="shared" si="12"/>
        <v>55.3</v>
      </c>
      <c r="AB77" s="72">
        <f t="shared" si="13"/>
        <v>0</v>
      </c>
      <c r="AC77" s="24">
        <f>LARGE((H77,L77,P77,T77),2)</f>
        <v>0</v>
      </c>
      <c r="AD77" s="24">
        <f>LARGE((H77,L77,P77,T77),3)</f>
        <v>0</v>
      </c>
      <c r="AE77" s="24">
        <f>LARGE((H77,L77,P77,T77),4)</f>
        <v>0</v>
      </c>
    </row>
    <row r="78" spans="1:31" ht="15.75" hidden="1">
      <c r="A78" s="179">
        <v>32</v>
      </c>
      <c r="B78" s="67" t="str">
        <f ca="1">'ŽSG Ekipe+POJ'!B190</f>
        <v>Grgić Majda</v>
      </c>
      <c r="C78" s="99" t="str">
        <f ca="1">'ŽSG Ekipe+POJ'!D190</f>
        <v>2003.</v>
      </c>
      <c r="D78" s="99" t="str">
        <f ca="1">'ŽSG Ekipe+POJ'!C190</f>
        <v>GK Marjan</v>
      </c>
      <c r="E78" s="92">
        <f ca="1">+'ŽSG Ekipe+POJ'!E190</f>
        <v>6</v>
      </c>
      <c r="F78" s="74">
        <f ca="1">+'ŽSG Ekipe+POJ'!F190</f>
        <v>9.1999999999999993</v>
      </c>
      <c r="G78" s="74">
        <f ca="1">+'ŽSG Ekipe+POJ'!G190</f>
        <v>0</v>
      </c>
      <c r="H78" s="170">
        <f t="shared" si="7"/>
        <v>15.2</v>
      </c>
      <c r="I78" s="92">
        <f ca="1">+'ŽSG Ekipe+POJ'!I190</f>
        <v>6</v>
      </c>
      <c r="J78" s="74">
        <f ca="1">+'ŽSG Ekipe+POJ'!J190</f>
        <v>8.5</v>
      </c>
      <c r="K78" s="74">
        <f ca="1">+'ŽSG Ekipe+POJ'!K190</f>
        <v>0</v>
      </c>
      <c r="L78" s="170">
        <f t="shared" si="8"/>
        <v>14.5</v>
      </c>
      <c r="M78" s="92">
        <f ca="1">+'ŽSG Ekipe+POJ'!M190</f>
        <v>6</v>
      </c>
      <c r="N78" s="74">
        <f ca="1">+'ŽSG Ekipe+POJ'!N190</f>
        <v>9.1</v>
      </c>
      <c r="O78" s="74">
        <f ca="1">+'ŽSG Ekipe+POJ'!O190</f>
        <v>0</v>
      </c>
      <c r="P78" s="170">
        <f t="shared" si="9"/>
        <v>15.1</v>
      </c>
      <c r="Q78" s="92">
        <f ca="1">+'ŽSG Ekipe+POJ'!Q190</f>
        <v>6</v>
      </c>
      <c r="R78" s="74">
        <f ca="1">+'ŽSG Ekipe+POJ'!R190</f>
        <v>9.25</v>
      </c>
      <c r="S78" s="74">
        <f ca="1">+'ŽSG Ekipe+POJ'!S190</f>
        <v>0</v>
      </c>
      <c r="T78" s="170">
        <f t="shared" si="10"/>
        <v>15.25</v>
      </c>
      <c r="U78" s="92">
        <f ca="1">+'ŽSG Ekipe+POJ'!U190</f>
        <v>24</v>
      </c>
      <c r="V78" s="74">
        <f ca="1">+'ŽSG Ekipe+POJ'!V190</f>
        <v>36.049999999999997</v>
      </c>
      <c r="W78" s="74">
        <f ca="1">+'ŽSG Ekipe+POJ'!W190</f>
        <v>0</v>
      </c>
      <c r="X78" s="170">
        <f t="shared" si="11"/>
        <v>60.05</v>
      </c>
      <c r="Y78" s="166">
        <v>0</v>
      </c>
      <c r="Z78" s="167">
        <v>0</v>
      </c>
      <c r="AA78" s="168">
        <f t="shared" si="12"/>
        <v>60.05</v>
      </c>
      <c r="AB78" s="72">
        <f t="shared" si="13"/>
        <v>15.25</v>
      </c>
      <c r="AC78" s="24">
        <f>LARGE((H78,L78,P78,T78),2)</f>
        <v>15.2</v>
      </c>
      <c r="AD78" s="24">
        <f>LARGE((H78,L78,P78,T78),3)</f>
        <v>15.1</v>
      </c>
      <c r="AE78" s="24">
        <f>LARGE((H78,L78,P78,T78),4)</f>
        <v>14.5</v>
      </c>
    </row>
    <row r="79" spans="1:31" ht="15.75" hidden="1">
      <c r="A79" s="179">
        <v>33</v>
      </c>
      <c r="B79" s="67">
        <f ca="1">+'ŽSG Ekipe+POJ'!B83</f>
        <v>0</v>
      </c>
      <c r="C79" s="99">
        <f ca="1">+'ŽSG Ekipe+POJ'!C83</f>
        <v>0</v>
      </c>
      <c r="D79" s="99">
        <f ca="1">+'ŽSG Ekipe+POJ'!D83</f>
        <v>0</v>
      </c>
      <c r="E79" s="92">
        <f ca="1">+'ŽSG Ekipe+POJ'!E83</f>
        <v>0</v>
      </c>
      <c r="F79" s="74">
        <f ca="1">+'ŽSG Ekipe+POJ'!F83</f>
        <v>0</v>
      </c>
      <c r="G79" s="74">
        <f ca="1">+'ŽSG Ekipe+POJ'!G83</f>
        <v>0</v>
      </c>
      <c r="H79" s="170">
        <f t="shared" si="7"/>
        <v>0</v>
      </c>
      <c r="I79" s="92">
        <f ca="1">+'ŽSG Ekipe+POJ'!I83</f>
        <v>0</v>
      </c>
      <c r="J79" s="74">
        <f ca="1">+'ŽSG Ekipe+POJ'!J83</f>
        <v>0</v>
      </c>
      <c r="K79" s="74">
        <f ca="1">+'ŽSG Ekipe+POJ'!K83</f>
        <v>0</v>
      </c>
      <c r="L79" s="170">
        <f t="shared" si="8"/>
        <v>0</v>
      </c>
      <c r="M79" s="92">
        <f ca="1">+'ŽSG Ekipe+POJ'!M83</f>
        <v>0</v>
      </c>
      <c r="N79" s="74">
        <f ca="1">+'ŽSG Ekipe+POJ'!N83</f>
        <v>0</v>
      </c>
      <c r="O79" s="74">
        <f ca="1">+'ŽSG Ekipe+POJ'!O83</f>
        <v>0</v>
      </c>
      <c r="P79" s="170">
        <f t="shared" si="9"/>
        <v>0</v>
      </c>
      <c r="Q79" s="92">
        <f ca="1">+'ŽSG Ekipe+POJ'!Q83</f>
        <v>0</v>
      </c>
      <c r="R79" s="74">
        <f ca="1">+'ŽSG Ekipe+POJ'!R83</f>
        <v>0</v>
      </c>
      <c r="S79" s="74">
        <f ca="1">+'ŽSG Ekipe+POJ'!S83</f>
        <v>0</v>
      </c>
      <c r="T79" s="170">
        <f t="shared" si="10"/>
        <v>0</v>
      </c>
      <c r="U79" s="92">
        <f ca="1">+'ŽSG Ekipe+POJ'!U83</f>
        <v>0</v>
      </c>
      <c r="V79" s="74">
        <f ca="1">+'ŽSG Ekipe+POJ'!V83</f>
        <v>0</v>
      </c>
      <c r="W79" s="74">
        <f ca="1">+'ŽSG Ekipe+POJ'!W83</f>
        <v>0</v>
      </c>
      <c r="X79" s="170">
        <f t="shared" si="11"/>
        <v>0</v>
      </c>
      <c r="Y79" s="166">
        <v>54.7</v>
      </c>
      <c r="Z79" s="167">
        <v>0</v>
      </c>
      <c r="AA79" s="168">
        <f t="shared" si="12"/>
        <v>54.7</v>
      </c>
      <c r="AB79" s="72">
        <f t="shared" si="13"/>
        <v>0</v>
      </c>
      <c r="AC79" s="24">
        <f>LARGE((H79,L79,P79,T79),2)</f>
        <v>0</v>
      </c>
      <c r="AD79" s="24">
        <f>LARGE((H79,L79,P79,T79),3)</f>
        <v>0</v>
      </c>
      <c r="AE79" s="24">
        <f>LARGE((H79,L79,P79,T79),4)</f>
        <v>0</v>
      </c>
    </row>
    <row r="80" spans="1:31" ht="15.75" hidden="1">
      <c r="A80" s="179">
        <v>34</v>
      </c>
      <c r="B80" s="67">
        <f ca="1">+'ŽSG Ekipe+POJ'!B84</f>
        <v>0</v>
      </c>
      <c r="C80" s="99">
        <f ca="1">+'ŽSG Ekipe+POJ'!C84</f>
        <v>0</v>
      </c>
      <c r="D80" s="99">
        <f ca="1">+'ŽSG Ekipe+POJ'!D84</f>
        <v>0</v>
      </c>
      <c r="E80" s="92">
        <f ca="1">+'ŽSG Ekipe+POJ'!E84</f>
        <v>0</v>
      </c>
      <c r="F80" s="74">
        <f ca="1">+'ŽSG Ekipe+POJ'!F84</f>
        <v>0</v>
      </c>
      <c r="G80" s="74">
        <f ca="1">+'ŽSG Ekipe+POJ'!G84</f>
        <v>0</v>
      </c>
      <c r="H80" s="170">
        <f t="shared" si="7"/>
        <v>0</v>
      </c>
      <c r="I80" s="92">
        <f ca="1">+'ŽSG Ekipe+POJ'!I84</f>
        <v>0</v>
      </c>
      <c r="J80" s="74">
        <f ca="1">+'ŽSG Ekipe+POJ'!J84</f>
        <v>0</v>
      </c>
      <c r="K80" s="74">
        <f ca="1">+'ŽSG Ekipe+POJ'!K84</f>
        <v>0</v>
      </c>
      <c r="L80" s="170">
        <f t="shared" si="8"/>
        <v>0</v>
      </c>
      <c r="M80" s="92">
        <f ca="1">+'ŽSG Ekipe+POJ'!M84</f>
        <v>0</v>
      </c>
      <c r="N80" s="74">
        <f ca="1">+'ŽSG Ekipe+POJ'!N84</f>
        <v>0</v>
      </c>
      <c r="O80" s="74">
        <f ca="1">+'ŽSG Ekipe+POJ'!O84</f>
        <v>0</v>
      </c>
      <c r="P80" s="170">
        <f t="shared" si="9"/>
        <v>0</v>
      </c>
      <c r="Q80" s="92">
        <f ca="1">+'ŽSG Ekipe+POJ'!Q84</f>
        <v>0</v>
      </c>
      <c r="R80" s="74">
        <f ca="1">+'ŽSG Ekipe+POJ'!R84</f>
        <v>0</v>
      </c>
      <c r="S80" s="74">
        <f ca="1">+'ŽSG Ekipe+POJ'!S84</f>
        <v>0</v>
      </c>
      <c r="T80" s="170">
        <f t="shared" si="10"/>
        <v>0</v>
      </c>
      <c r="U80" s="92">
        <f ca="1">+'ŽSG Ekipe+POJ'!U84</f>
        <v>0</v>
      </c>
      <c r="V80" s="74">
        <f ca="1">+'ŽSG Ekipe+POJ'!V84</f>
        <v>0</v>
      </c>
      <c r="W80" s="74">
        <f ca="1">+'ŽSG Ekipe+POJ'!W84</f>
        <v>0</v>
      </c>
      <c r="X80" s="170">
        <f t="shared" si="11"/>
        <v>0</v>
      </c>
      <c r="Y80" s="166">
        <v>54.7</v>
      </c>
      <c r="Z80" s="167">
        <v>0</v>
      </c>
      <c r="AA80" s="168">
        <f t="shared" si="12"/>
        <v>54.7</v>
      </c>
      <c r="AB80" s="72">
        <f t="shared" si="13"/>
        <v>0</v>
      </c>
      <c r="AC80" s="24">
        <f>LARGE((H80,L80,P80,T80),2)</f>
        <v>0</v>
      </c>
      <c r="AD80" s="24">
        <f>LARGE((H80,L80,P80,T80),3)</f>
        <v>0</v>
      </c>
      <c r="AE80" s="24">
        <f>LARGE((H80,L80,P80,T80),4)</f>
        <v>0</v>
      </c>
    </row>
    <row r="81" spans="1:31" ht="15.75" hidden="1">
      <c r="A81" s="179">
        <v>35</v>
      </c>
      <c r="B81" s="67" t="str">
        <f ca="1">+'ŽSG Ekipe+POJ'!B70</f>
        <v>Bogić Gabrijela</v>
      </c>
      <c r="C81" s="99" t="str">
        <f ca="1">+'ŽSG Ekipe+POJ'!C70</f>
        <v>GK Kaštela</v>
      </c>
      <c r="D81" s="99" t="str">
        <f ca="1">+'ŽSG Ekipe+POJ'!D70</f>
        <v>2002.</v>
      </c>
      <c r="E81" s="92">
        <f ca="1">+'ŽSG Ekipe+POJ'!E70</f>
        <v>3</v>
      </c>
      <c r="F81" s="74">
        <f ca="1">+'ŽSG Ekipe+POJ'!F70</f>
        <v>8</v>
      </c>
      <c r="G81" s="74">
        <f ca="1">+'ŽSG Ekipe+POJ'!G70</f>
        <v>0</v>
      </c>
      <c r="H81" s="170">
        <f t="shared" si="7"/>
        <v>11</v>
      </c>
      <c r="I81" s="92">
        <f ca="1">+'ŽSG Ekipe+POJ'!I70</f>
        <v>2.5</v>
      </c>
      <c r="J81" s="74">
        <f ca="1">+'ŽSG Ekipe+POJ'!J70</f>
        <v>5.3</v>
      </c>
      <c r="K81" s="74">
        <f ca="1">+'ŽSG Ekipe+POJ'!K70</f>
        <v>0</v>
      </c>
      <c r="L81" s="170">
        <f t="shared" si="8"/>
        <v>7.8</v>
      </c>
      <c r="M81" s="92">
        <f ca="1">+'ŽSG Ekipe+POJ'!M70</f>
        <v>3</v>
      </c>
      <c r="N81" s="74">
        <f ca="1">+'ŽSG Ekipe+POJ'!N70</f>
        <v>4.5</v>
      </c>
      <c r="O81" s="74">
        <f ca="1">+'ŽSG Ekipe+POJ'!O70</f>
        <v>0</v>
      </c>
      <c r="P81" s="170">
        <f t="shared" si="9"/>
        <v>7.5</v>
      </c>
      <c r="Q81" s="92">
        <f ca="1">+'ŽSG Ekipe+POJ'!Q70</f>
        <v>4.5</v>
      </c>
      <c r="R81" s="74">
        <f ca="1">+'ŽSG Ekipe+POJ'!R70</f>
        <v>7.3</v>
      </c>
      <c r="S81" s="74">
        <f ca="1">+'ŽSG Ekipe+POJ'!S70</f>
        <v>0</v>
      </c>
      <c r="T81" s="170">
        <f t="shared" si="10"/>
        <v>11.8</v>
      </c>
      <c r="U81" s="92">
        <f ca="1">+'ŽSG Ekipe+POJ'!U70</f>
        <v>13</v>
      </c>
      <c r="V81" s="74">
        <f ca="1">+'ŽSG Ekipe+POJ'!V70</f>
        <v>25.1</v>
      </c>
      <c r="W81" s="74">
        <f ca="1">+'ŽSG Ekipe+POJ'!W70</f>
        <v>0</v>
      </c>
      <c r="X81" s="170">
        <f t="shared" si="11"/>
        <v>38.1</v>
      </c>
      <c r="Y81" s="166">
        <v>54.3</v>
      </c>
      <c r="Z81" s="167">
        <v>0</v>
      </c>
      <c r="AA81" s="168">
        <f t="shared" si="12"/>
        <v>92.4</v>
      </c>
      <c r="AB81" s="72">
        <f t="shared" si="13"/>
        <v>11.8</v>
      </c>
      <c r="AC81" s="24">
        <f>LARGE((H81,L81,P81,T81),2)</f>
        <v>11</v>
      </c>
      <c r="AD81" s="24">
        <f>LARGE((H81,L81,P81,T81),3)</f>
        <v>7.8</v>
      </c>
      <c r="AE81" s="24">
        <f>LARGE((H81,L81,P81,T81),4)</f>
        <v>7.5</v>
      </c>
    </row>
    <row r="82" spans="1:31" ht="15.75" hidden="1">
      <c r="A82" s="179">
        <v>36</v>
      </c>
      <c r="B82" s="67">
        <f ca="1">+'ŽSG Ekipe+POJ'!B77</f>
        <v>0</v>
      </c>
      <c r="C82" s="99">
        <f ca="1">+'ŽSG Ekipe+POJ'!C77</f>
        <v>0</v>
      </c>
      <c r="D82" s="99">
        <f ca="1">+'ŽSG Ekipe+POJ'!D77</f>
        <v>0</v>
      </c>
      <c r="E82" s="92">
        <f ca="1">+'ŽSG Ekipe+POJ'!E77</f>
        <v>0</v>
      </c>
      <c r="F82" s="74">
        <f ca="1">+'ŽSG Ekipe+POJ'!F77</f>
        <v>0</v>
      </c>
      <c r="G82" s="74">
        <f ca="1">+'ŽSG Ekipe+POJ'!G77</f>
        <v>0</v>
      </c>
      <c r="H82" s="170">
        <f t="shared" si="7"/>
        <v>0</v>
      </c>
      <c r="I82" s="92">
        <f ca="1">+'ŽSG Ekipe+POJ'!I77</f>
        <v>0</v>
      </c>
      <c r="J82" s="74">
        <f ca="1">+'ŽSG Ekipe+POJ'!J77</f>
        <v>0</v>
      </c>
      <c r="K82" s="74">
        <f ca="1">+'ŽSG Ekipe+POJ'!K77</f>
        <v>0</v>
      </c>
      <c r="L82" s="170">
        <f t="shared" si="8"/>
        <v>0</v>
      </c>
      <c r="M82" s="92">
        <f ca="1">+'ŽSG Ekipe+POJ'!M77</f>
        <v>0</v>
      </c>
      <c r="N82" s="74">
        <f ca="1">+'ŽSG Ekipe+POJ'!N77</f>
        <v>0</v>
      </c>
      <c r="O82" s="74">
        <f ca="1">+'ŽSG Ekipe+POJ'!O77</f>
        <v>0</v>
      </c>
      <c r="P82" s="170">
        <f t="shared" si="9"/>
        <v>0</v>
      </c>
      <c r="Q82" s="92">
        <f ca="1">+'ŽSG Ekipe+POJ'!Q77</f>
        <v>0</v>
      </c>
      <c r="R82" s="74">
        <f ca="1">+'ŽSG Ekipe+POJ'!R77</f>
        <v>0</v>
      </c>
      <c r="S82" s="74">
        <f ca="1">+'ŽSG Ekipe+POJ'!S77</f>
        <v>0</v>
      </c>
      <c r="T82" s="170">
        <f t="shared" si="10"/>
        <v>0</v>
      </c>
      <c r="U82" s="92">
        <f ca="1">+'ŽSG Ekipe+POJ'!U77</f>
        <v>0</v>
      </c>
      <c r="V82" s="74">
        <f ca="1">+'ŽSG Ekipe+POJ'!V77</f>
        <v>0</v>
      </c>
      <c r="W82" s="74">
        <f ca="1">+'ŽSG Ekipe+POJ'!W77</f>
        <v>0</v>
      </c>
      <c r="X82" s="170">
        <f t="shared" si="11"/>
        <v>0</v>
      </c>
      <c r="Y82" s="166">
        <v>54.2</v>
      </c>
      <c r="Z82" s="167">
        <v>0</v>
      </c>
      <c r="AA82" s="168">
        <f t="shared" si="12"/>
        <v>54.2</v>
      </c>
      <c r="AB82" s="72">
        <f t="shared" si="13"/>
        <v>0</v>
      </c>
      <c r="AC82" s="24">
        <f>LARGE((H82,L82,P82,T82),2)</f>
        <v>0</v>
      </c>
      <c r="AD82" s="24">
        <f>LARGE((H82,L82,P82,T82),3)</f>
        <v>0</v>
      </c>
      <c r="AE82" s="24">
        <f>LARGE((H82,L82,P82,T82),4)</f>
        <v>0</v>
      </c>
    </row>
    <row r="83" spans="1:31" ht="15.75" hidden="1">
      <c r="A83" s="179">
        <v>37</v>
      </c>
      <c r="B83" s="67">
        <f ca="1">'ŽSG Ekipe+POJ'!B195</f>
        <v>0</v>
      </c>
      <c r="C83" s="99">
        <f ca="1">'ŽSG Ekipe+POJ'!C195</f>
        <v>0</v>
      </c>
      <c r="D83" s="99" t="e">
        <f ca="1">'ŽSG Ekipe+POJ'!#REF!</f>
        <v>#REF!</v>
      </c>
      <c r="E83" s="230">
        <f ca="1">'ŽSG Ekipe+POJ'!E195</f>
        <v>0</v>
      </c>
      <c r="F83" s="116">
        <f ca="1">'ŽSG Ekipe+POJ'!F195</f>
        <v>0</v>
      </c>
      <c r="G83" s="225">
        <f ca="1">'ŽSG Ekipe+POJ'!G195</f>
        <v>0</v>
      </c>
      <c r="H83" s="170">
        <f t="shared" si="7"/>
        <v>0</v>
      </c>
      <c r="I83" s="230">
        <f ca="1">'ŽSG Ekipe+POJ'!I195</f>
        <v>0</v>
      </c>
      <c r="J83" s="116">
        <f ca="1">'ŽSG Ekipe+POJ'!J195</f>
        <v>0</v>
      </c>
      <c r="K83" s="225">
        <f ca="1">'ŽSG Ekipe+POJ'!K195</f>
        <v>0</v>
      </c>
      <c r="L83" s="170">
        <f t="shared" si="8"/>
        <v>0</v>
      </c>
      <c r="M83" s="230">
        <f ca="1">'ŽSG Ekipe+POJ'!M195</f>
        <v>0</v>
      </c>
      <c r="N83" s="116">
        <f ca="1">'ŽSG Ekipe+POJ'!N195</f>
        <v>0</v>
      </c>
      <c r="O83" s="225">
        <f ca="1">'ŽSG Ekipe+POJ'!O195</f>
        <v>0</v>
      </c>
      <c r="P83" s="170">
        <f t="shared" si="9"/>
        <v>0</v>
      </c>
      <c r="Q83" s="230">
        <f ca="1">'ŽSG Ekipe+POJ'!Q195</f>
        <v>0</v>
      </c>
      <c r="R83" s="116">
        <f ca="1">'ŽSG Ekipe+POJ'!R195</f>
        <v>0</v>
      </c>
      <c r="S83" s="225">
        <f ca="1">'ŽSG Ekipe+POJ'!S195</f>
        <v>0</v>
      </c>
      <c r="T83" s="170">
        <f t="shared" si="10"/>
        <v>0</v>
      </c>
      <c r="U83" s="229">
        <f ca="1">'ŽSG Ekipe+POJ'!U195</f>
        <v>0</v>
      </c>
      <c r="V83" s="225">
        <f ca="1">'ŽSG Ekipe+POJ'!V195</f>
        <v>0</v>
      </c>
      <c r="W83" s="225">
        <f ca="1">'ŽSG Ekipe+POJ'!W195</f>
        <v>0</v>
      </c>
      <c r="X83" s="170">
        <f t="shared" si="11"/>
        <v>0</v>
      </c>
      <c r="Y83" s="166">
        <v>0</v>
      </c>
      <c r="Z83" s="167">
        <v>0</v>
      </c>
      <c r="AA83" s="168">
        <f t="shared" si="12"/>
        <v>0</v>
      </c>
      <c r="AB83" s="72">
        <f t="shared" si="13"/>
        <v>0</v>
      </c>
      <c r="AC83" s="24">
        <f>LARGE((H83,L83,P83,T83),2)</f>
        <v>0</v>
      </c>
      <c r="AD83" s="24">
        <f>LARGE((H83,L83,P83,T83),3)</f>
        <v>0</v>
      </c>
      <c r="AE83" s="24">
        <f>LARGE((H83,L83,P83,T83),4)</f>
        <v>0</v>
      </c>
    </row>
    <row r="84" spans="1:31" ht="15.75" hidden="1">
      <c r="A84" s="179">
        <v>38</v>
      </c>
      <c r="B84" s="67" t="str">
        <f ca="1">+'ŽSG Ekipe+POJ'!B71</f>
        <v>Rudelj Karmen</v>
      </c>
      <c r="C84" s="99" t="str">
        <f ca="1">+'ŽSG Ekipe+POJ'!C71</f>
        <v>GK Kaštela</v>
      </c>
      <c r="D84" s="99" t="str">
        <f ca="1">+'ŽSG Ekipe+POJ'!D71</f>
        <v>2003.</v>
      </c>
      <c r="E84" s="190">
        <f ca="1">+'ŽSG Ekipe+POJ'!E71</f>
        <v>6</v>
      </c>
      <c r="F84" s="74">
        <f ca="1">+'ŽSG Ekipe+POJ'!F71</f>
        <v>7.9</v>
      </c>
      <c r="G84" s="94">
        <f ca="1">+'ŽSG Ekipe+POJ'!G71</f>
        <v>0</v>
      </c>
      <c r="H84" s="170">
        <f t="shared" si="7"/>
        <v>13.9</v>
      </c>
      <c r="I84" s="190">
        <f ca="1">+'ŽSG Ekipe+POJ'!I71</f>
        <v>2.5</v>
      </c>
      <c r="J84" s="74">
        <f ca="1">+'ŽSG Ekipe+POJ'!J71</f>
        <v>5.7</v>
      </c>
      <c r="K84" s="94">
        <f ca="1">+'ŽSG Ekipe+POJ'!K71</f>
        <v>0</v>
      </c>
      <c r="L84" s="170">
        <f t="shared" si="8"/>
        <v>8.1999999999999993</v>
      </c>
      <c r="M84" s="190">
        <f ca="1">+'ŽSG Ekipe+POJ'!M71</f>
        <v>5</v>
      </c>
      <c r="N84" s="74">
        <f ca="1">+'ŽSG Ekipe+POJ'!N71</f>
        <v>7.9</v>
      </c>
      <c r="O84" s="94">
        <f ca="1">+'ŽSG Ekipe+POJ'!O71</f>
        <v>0</v>
      </c>
      <c r="P84" s="170">
        <f t="shared" si="9"/>
        <v>12.9</v>
      </c>
      <c r="Q84" s="190">
        <f ca="1">+'ŽSG Ekipe+POJ'!Q71</f>
        <v>4.5</v>
      </c>
      <c r="R84" s="74">
        <f ca="1">+'ŽSG Ekipe+POJ'!R71</f>
        <v>8</v>
      </c>
      <c r="S84" s="94">
        <f ca="1">+'ŽSG Ekipe+POJ'!S71</f>
        <v>0</v>
      </c>
      <c r="T84" s="170">
        <f t="shared" si="10"/>
        <v>12.5</v>
      </c>
      <c r="U84" s="190">
        <f ca="1">+'ŽSG Ekipe+POJ'!U71</f>
        <v>18</v>
      </c>
      <c r="V84" s="74">
        <f ca="1">+'ŽSG Ekipe+POJ'!V71</f>
        <v>29.5</v>
      </c>
      <c r="W84" s="94">
        <f ca="1">+'ŽSG Ekipe+POJ'!W71</f>
        <v>0</v>
      </c>
      <c r="X84" s="170">
        <f t="shared" si="11"/>
        <v>47.5</v>
      </c>
      <c r="Y84" s="166">
        <v>51.4</v>
      </c>
      <c r="Z84" s="167">
        <v>0</v>
      </c>
      <c r="AA84" s="168">
        <f t="shared" si="12"/>
        <v>98.9</v>
      </c>
      <c r="AB84" s="72">
        <f t="shared" si="13"/>
        <v>13.9</v>
      </c>
      <c r="AC84" s="24">
        <f>LARGE((H84,L84,P84,T84),2)</f>
        <v>12.9</v>
      </c>
      <c r="AD84" s="24">
        <f>LARGE((H84,L84,P84,T84),3)</f>
        <v>12.5</v>
      </c>
      <c r="AE84" s="24">
        <f>LARGE((H84,L84,P84,T84),4)</f>
        <v>8.1999999999999993</v>
      </c>
    </row>
    <row r="85" spans="1:31" ht="15.75" hidden="1">
      <c r="A85" s="179">
        <v>39</v>
      </c>
      <c r="B85" s="67">
        <f ca="1">+'ŽSG Ekipe+POJ'!B78</f>
        <v>0</v>
      </c>
      <c r="C85" s="99">
        <f ca="1">+'ŽSG Ekipe+POJ'!C78</f>
        <v>0</v>
      </c>
      <c r="D85" s="99">
        <f ca="1">+'ŽSG Ekipe+POJ'!D78</f>
        <v>0</v>
      </c>
      <c r="E85" s="190">
        <f ca="1">+'ŽSG Ekipe+POJ'!E78</f>
        <v>0</v>
      </c>
      <c r="F85" s="74">
        <f ca="1">+'ŽSG Ekipe+POJ'!F78</f>
        <v>0</v>
      </c>
      <c r="G85" s="94">
        <f ca="1">+'ŽSG Ekipe+POJ'!G78</f>
        <v>0</v>
      </c>
      <c r="H85" s="170">
        <f t="shared" si="7"/>
        <v>0</v>
      </c>
      <c r="I85" s="190">
        <f ca="1">+'ŽSG Ekipe+POJ'!I78</f>
        <v>0</v>
      </c>
      <c r="J85" s="74">
        <f ca="1">+'ŽSG Ekipe+POJ'!J78</f>
        <v>0</v>
      </c>
      <c r="K85" s="94">
        <f ca="1">+'ŽSG Ekipe+POJ'!K78</f>
        <v>0</v>
      </c>
      <c r="L85" s="170">
        <f t="shared" si="8"/>
        <v>0</v>
      </c>
      <c r="M85" s="190">
        <f ca="1">+'ŽSG Ekipe+POJ'!M78</f>
        <v>0</v>
      </c>
      <c r="N85" s="74">
        <f ca="1">+'ŽSG Ekipe+POJ'!N78</f>
        <v>0</v>
      </c>
      <c r="O85" s="94">
        <f ca="1">+'ŽSG Ekipe+POJ'!O78</f>
        <v>0</v>
      </c>
      <c r="P85" s="170">
        <f t="shared" si="9"/>
        <v>0</v>
      </c>
      <c r="Q85" s="190">
        <f ca="1">+'ŽSG Ekipe+POJ'!Q78</f>
        <v>0</v>
      </c>
      <c r="R85" s="74">
        <f ca="1">+'ŽSG Ekipe+POJ'!R78</f>
        <v>0</v>
      </c>
      <c r="S85" s="94">
        <f ca="1">+'ŽSG Ekipe+POJ'!S78</f>
        <v>0</v>
      </c>
      <c r="T85" s="170">
        <f t="shared" si="10"/>
        <v>0</v>
      </c>
      <c r="U85" s="190">
        <f ca="1">+'ŽSG Ekipe+POJ'!U78</f>
        <v>0</v>
      </c>
      <c r="V85" s="74">
        <f ca="1">+'ŽSG Ekipe+POJ'!V78</f>
        <v>0</v>
      </c>
      <c r="W85" s="94">
        <f ca="1">+'ŽSG Ekipe+POJ'!W78</f>
        <v>0</v>
      </c>
      <c r="X85" s="170">
        <f t="shared" si="11"/>
        <v>0</v>
      </c>
      <c r="Y85" s="166">
        <v>50.3</v>
      </c>
      <c r="Z85" s="167">
        <v>0</v>
      </c>
      <c r="AA85" s="168">
        <f t="shared" si="12"/>
        <v>50.3</v>
      </c>
      <c r="AB85" s="72">
        <f t="shared" si="13"/>
        <v>0</v>
      </c>
      <c r="AC85" s="24">
        <f>LARGE((H85,L85,P85,T85),2)</f>
        <v>0</v>
      </c>
      <c r="AD85" s="24">
        <f>LARGE((H85,L85,P85,T85),3)</f>
        <v>0</v>
      </c>
      <c r="AE85" s="24">
        <f>LARGE((H85,L85,P85,T85),4)</f>
        <v>0</v>
      </c>
    </row>
    <row r="86" spans="1:31" ht="15.75" hidden="1">
      <c r="A86" s="179">
        <v>40</v>
      </c>
      <c r="B86" s="67">
        <f ca="1">+'ŽSG Ekipe+POJ'!B79</f>
        <v>0</v>
      </c>
      <c r="C86" s="99">
        <f ca="1">+'ŽSG Ekipe+POJ'!C79</f>
        <v>0</v>
      </c>
      <c r="D86" s="99">
        <f ca="1">+'ŽSG Ekipe+POJ'!D79</f>
        <v>0</v>
      </c>
      <c r="E86" s="92">
        <f ca="1">+'ŽSG Ekipe+POJ'!E79</f>
        <v>0</v>
      </c>
      <c r="F86" s="74">
        <f ca="1">+'ŽSG Ekipe+POJ'!F79</f>
        <v>0</v>
      </c>
      <c r="G86" s="74">
        <f ca="1">+'ŽSG Ekipe+POJ'!G79</f>
        <v>0</v>
      </c>
      <c r="H86" s="170">
        <f t="shared" si="7"/>
        <v>0</v>
      </c>
      <c r="I86" s="92">
        <f ca="1">+'ŽSG Ekipe+POJ'!I79</f>
        <v>0</v>
      </c>
      <c r="J86" s="74">
        <f ca="1">+'ŽSG Ekipe+POJ'!J79</f>
        <v>0</v>
      </c>
      <c r="K86" s="74">
        <f ca="1">+'ŽSG Ekipe+POJ'!K79</f>
        <v>0</v>
      </c>
      <c r="L86" s="170">
        <f t="shared" si="8"/>
        <v>0</v>
      </c>
      <c r="M86" s="92">
        <f ca="1">+'ŽSG Ekipe+POJ'!M79</f>
        <v>0</v>
      </c>
      <c r="N86" s="74">
        <f ca="1">+'ŽSG Ekipe+POJ'!N79</f>
        <v>0</v>
      </c>
      <c r="O86" s="74">
        <f ca="1">+'ŽSG Ekipe+POJ'!O79</f>
        <v>0</v>
      </c>
      <c r="P86" s="170">
        <f t="shared" si="9"/>
        <v>0</v>
      </c>
      <c r="Q86" s="92">
        <f ca="1">+'ŽSG Ekipe+POJ'!Q79</f>
        <v>0</v>
      </c>
      <c r="R86" s="74">
        <f ca="1">+'ŽSG Ekipe+POJ'!R79</f>
        <v>0</v>
      </c>
      <c r="S86" s="74">
        <f ca="1">+'ŽSG Ekipe+POJ'!S79</f>
        <v>0</v>
      </c>
      <c r="T86" s="170">
        <f t="shared" si="10"/>
        <v>0</v>
      </c>
      <c r="U86" s="92">
        <f ca="1">+'ŽSG Ekipe+POJ'!U79</f>
        <v>0</v>
      </c>
      <c r="V86" s="74">
        <f ca="1">+'ŽSG Ekipe+POJ'!V79</f>
        <v>0</v>
      </c>
      <c r="W86" s="74">
        <f ca="1">+'ŽSG Ekipe+POJ'!W79</f>
        <v>0</v>
      </c>
      <c r="X86" s="170">
        <f t="shared" si="11"/>
        <v>0</v>
      </c>
      <c r="Y86" s="166">
        <v>49.7</v>
      </c>
      <c r="Z86" s="167">
        <v>0</v>
      </c>
      <c r="AA86" s="168">
        <f t="shared" si="12"/>
        <v>49.7</v>
      </c>
      <c r="AB86" s="72">
        <f t="shared" si="13"/>
        <v>0</v>
      </c>
      <c r="AC86" s="24">
        <f>LARGE((H86,L86,P86,T86),2)</f>
        <v>0</v>
      </c>
      <c r="AD86" s="24">
        <f>LARGE((H86,L86,P86,T86),3)</f>
        <v>0</v>
      </c>
      <c r="AE86" s="24">
        <f>LARGE((H86,L86,P86,T86),4)</f>
        <v>0</v>
      </c>
    </row>
    <row r="87" spans="1:31" ht="15.75" hidden="1">
      <c r="A87" s="179">
        <v>41</v>
      </c>
      <c r="B87" s="67">
        <f ca="1">+'ŽSG Ekipe+POJ'!B80</f>
        <v>0</v>
      </c>
      <c r="C87" s="99">
        <f ca="1">+'ŽSG Ekipe+POJ'!C80</f>
        <v>0</v>
      </c>
      <c r="D87" s="99">
        <f ca="1">+'ŽSG Ekipe+POJ'!D80</f>
        <v>0</v>
      </c>
      <c r="E87" s="92">
        <f ca="1">+'ŽSG Ekipe+POJ'!E80</f>
        <v>0</v>
      </c>
      <c r="F87" s="74">
        <f ca="1">+'ŽSG Ekipe+POJ'!F80</f>
        <v>0</v>
      </c>
      <c r="G87" s="74">
        <f ca="1">+'ŽSG Ekipe+POJ'!G80</f>
        <v>0</v>
      </c>
      <c r="H87" s="170">
        <f t="shared" si="7"/>
        <v>0</v>
      </c>
      <c r="I87" s="92">
        <f ca="1">+'ŽSG Ekipe+POJ'!I80</f>
        <v>0</v>
      </c>
      <c r="J87" s="74">
        <f ca="1">+'ŽSG Ekipe+POJ'!J80</f>
        <v>0</v>
      </c>
      <c r="K87" s="74">
        <f ca="1">+'ŽSG Ekipe+POJ'!K80</f>
        <v>0</v>
      </c>
      <c r="L87" s="170">
        <f t="shared" si="8"/>
        <v>0</v>
      </c>
      <c r="M87" s="92">
        <f ca="1">+'ŽSG Ekipe+POJ'!M80</f>
        <v>0</v>
      </c>
      <c r="N87" s="74">
        <f ca="1">+'ŽSG Ekipe+POJ'!N80</f>
        <v>0</v>
      </c>
      <c r="O87" s="74">
        <f ca="1">+'ŽSG Ekipe+POJ'!O80</f>
        <v>0</v>
      </c>
      <c r="P87" s="170">
        <f t="shared" si="9"/>
        <v>0</v>
      </c>
      <c r="Q87" s="92">
        <f ca="1">+'ŽSG Ekipe+POJ'!Q80</f>
        <v>0</v>
      </c>
      <c r="R87" s="74">
        <f ca="1">+'ŽSG Ekipe+POJ'!R80</f>
        <v>0</v>
      </c>
      <c r="S87" s="74">
        <f ca="1">+'ŽSG Ekipe+POJ'!S80</f>
        <v>0</v>
      </c>
      <c r="T87" s="170">
        <f t="shared" si="10"/>
        <v>0</v>
      </c>
      <c r="U87" s="92">
        <f ca="1">+'ŽSG Ekipe+POJ'!U80</f>
        <v>0</v>
      </c>
      <c r="V87" s="74">
        <f ca="1">+'ŽSG Ekipe+POJ'!V80</f>
        <v>0</v>
      </c>
      <c r="W87" s="74">
        <f ca="1">+'ŽSG Ekipe+POJ'!W80</f>
        <v>0</v>
      </c>
      <c r="X87" s="170">
        <f t="shared" si="11"/>
        <v>0</v>
      </c>
      <c r="Y87" s="166">
        <v>46.2</v>
      </c>
      <c r="Z87" s="167">
        <v>0</v>
      </c>
      <c r="AA87" s="168">
        <f t="shared" si="12"/>
        <v>46.2</v>
      </c>
      <c r="AB87" s="72">
        <f t="shared" si="13"/>
        <v>0</v>
      </c>
      <c r="AC87" s="24">
        <f>LARGE((H87,L87,P87,T87),2)</f>
        <v>0</v>
      </c>
      <c r="AD87" s="24">
        <f>LARGE((H87,L87,P87,T87),3)</f>
        <v>0</v>
      </c>
      <c r="AE87" s="24">
        <f>LARGE((H87,L87,P87,T87),4)</f>
        <v>0</v>
      </c>
    </row>
    <row r="88" spans="1:31" ht="15.75" hidden="1">
      <c r="A88" s="179">
        <v>42</v>
      </c>
      <c r="B88" s="67">
        <f ca="1">+'ŽSG Ekipe+POJ'!B85</f>
        <v>0</v>
      </c>
      <c r="C88" s="99">
        <f ca="1">+'ŽSG Ekipe+POJ'!C85</f>
        <v>0</v>
      </c>
      <c r="D88" s="99">
        <f ca="1">+'ŽSG Ekipe+POJ'!D85</f>
        <v>0</v>
      </c>
      <c r="E88" s="92">
        <f ca="1">+'ŽSG Ekipe+POJ'!E85</f>
        <v>0</v>
      </c>
      <c r="F88" s="74">
        <f ca="1">+'ŽSG Ekipe+POJ'!F85</f>
        <v>0</v>
      </c>
      <c r="G88" s="74">
        <f ca="1">+'ŽSG Ekipe+POJ'!G85</f>
        <v>0</v>
      </c>
      <c r="H88" s="170">
        <f t="shared" si="7"/>
        <v>0</v>
      </c>
      <c r="I88" s="92">
        <f ca="1">+'ŽSG Ekipe+POJ'!I85</f>
        <v>0</v>
      </c>
      <c r="J88" s="74">
        <f ca="1">+'ŽSG Ekipe+POJ'!J85</f>
        <v>0</v>
      </c>
      <c r="K88" s="74">
        <f ca="1">+'ŽSG Ekipe+POJ'!K85</f>
        <v>0</v>
      </c>
      <c r="L88" s="170">
        <f t="shared" si="8"/>
        <v>0</v>
      </c>
      <c r="M88" s="92">
        <f ca="1">+'ŽSG Ekipe+POJ'!M85</f>
        <v>0</v>
      </c>
      <c r="N88" s="74">
        <f ca="1">+'ŽSG Ekipe+POJ'!N85</f>
        <v>0</v>
      </c>
      <c r="O88" s="74">
        <f ca="1">+'ŽSG Ekipe+POJ'!O85</f>
        <v>0</v>
      </c>
      <c r="P88" s="170">
        <f t="shared" si="9"/>
        <v>0</v>
      </c>
      <c r="Q88" s="92">
        <f ca="1">+'ŽSG Ekipe+POJ'!Q85</f>
        <v>0</v>
      </c>
      <c r="R88" s="74">
        <f ca="1">+'ŽSG Ekipe+POJ'!R85</f>
        <v>0</v>
      </c>
      <c r="S88" s="74">
        <f ca="1">+'ŽSG Ekipe+POJ'!S85</f>
        <v>0</v>
      </c>
      <c r="T88" s="170">
        <f t="shared" si="10"/>
        <v>0</v>
      </c>
      <c r="U88" s="92">
        <f ca="1">+'ŽSG Ekipe+POJ'!U85</f>
        <v>0</v>
      </c>
      <c r="V88" s="74">
        <f ca="1">+'ŽSG Ekipe+POJ'!V85</f>
        <v>0</v>
      </c>
      <c r="W88" s="74">
        <f ca="1">+'ŽSG Ekipe+POJ'!W85</f>
        <v>0</v>
      </c>
      <c r="X88" s="170">
        <f t="shared" si="11"/>
        <v>0</v>
      </c>
      <c r="Y88" s="166">
        <v>42.3</v>
      </c>
      <c r="Z88" s="167">
        <v>0</v>
      </c>
      <c r="AA88" s="168">
        <f t="shared" si="12"/>
        <v>42.3</v>
      </c>
      <c r="AB88" s="72">
        <f t="shared" si="13"/>
        <v>0</v>
      </c>
      <c r="AC88" s="24">
        <f>LARGE((H88,L88,P88,T88),2)</f>
        <v>0</v>
      </c>
      <c r="AD88" s="24">
        <f>LARGE((H88,L88,P88,T88),3)</f>
        <v>0</v>
      </c>
      <c r="AE88" s="24">
        <f>LARGE((H88,L88,P88,T88),4)</f>
        <v>0</v>
      </c>
    </row>
    <row r="89" spans="1:31" ht="15.75" hidden="1">
      <c r="A89" s="179">
        <v>43</v>
      </c>
      <c r="B89" s="67" t="e">
        <f ca="1">+'ŽSG Ekipe+POJ'!#REF!</f>
        <v>#REF!</v>
      </c>
      <c r="C89" s="99" t="e">
        <f ca="1">+'ŽSG Ekipe+POJ'!#REF!</f>
        <v>#REF!</v>
      </c>
      <c r="D89" s="218" t="e">
        <f ca="1">+'ŽSG Ekipe+POJ'!#REF!</f>
        <v>#REF!</v>
      </c>
      <c r="E89" s="94">
        <f ca="1">+'ŽSG Ekipe+POJ'!E86</f>
        <v>0</v>
      </c>
      <c r="F89" s="74">
        <f ca="1">+'ŽSG Ekipe+POJ'!F86</f>
        <v>0</v>
      </c>
      <c r="G89" s="74">
        <f ca="1">+'ŽSG Ekipe+POJ'!G86</f>
        <v>0</v>
      </c>
      <c r="H89" s="170">
        <f t="shared" si="7"/>
        <v>0</v>
      </c>
      <c r="I89" s="74">
        <f ca="1">+'ŽSG Ekipe+POJ'!I86</f>
        <v>0</v>
      </c>
      <c r="J89" s="74">
        <f ca="1">+'ŽSG Ekipe+POJ'!J86</f>
        <v>0</v>
      </c>
      <c r="K89" s="74">
        <f ca="1">+'ŽSG Ekipe+POJ'!K86</f>
        <v>0</v>
      </c>
      <c r="L89" s="170">
        <f t="shared" si="8"/>
        <v>0</v>
      </c>
      <c r="M89" s="74">
        <f ca="1">+'ŽSG Ekipe+POJ'!M86</f>
        <v>0</v>
      </c>
      <c r="N89" s="74">
        <f ca="1">+'ŽSG Ekipe+POJ'!N86</f>
        <v>0</v>
      </c>
      <c r="O89" s="74">
        <f ca="1">+'ŽSG Ekipe+POJ'!O86</f>
        <v>0</v>
      </c>
      <c r="P89" s="170">
        <f t="shared" si="9"/>
        <v>0</v>
      </c>
      <c r="Q89" s="74">
        <f ca="1">+'ŽSG Ekipe+POJ'!Q86</f>
        <v>6</v>
      </c>
      <c r="R89" s="74">
        <f ca="1">+'ŽSG Ekipe+POJ'!R86</f>
        <v>7.9</v>
      </c>
      <c r="S89" s="74">
        <f ca="1">+'ŽSG Ekipe+POJ'!S86</f>
        <v>0</v>
      </c>
      <c r="T89" s="170">
        <f t="shared" si="10"/>
        <v>13.9</v>
      </c>
      <c r="U89" s="74">
        <f ca="1">+'ŽSG Ekipe+POJ'!U86</f>
        <v>6</v>
      </c>
      <c r="V89" s="74">
        <f ca="1">+'ŽSG Ekipe+POJ'!V86</f>
        <v>7.9</v>
      </c>
      <c r="W89" s="74">
        <f ca="1">+'ŽSG Ekipe+POJ'!W86</f>
        <v>0</v>
      </c>
      <c r="X89" s="170">
        <f t="shared" si="11"/>
        <v>13.9</v>
      </c>
      <c r="Y89" s="166">
        <v>42.3</v>
      </c>
      <c r="Z89" s="167">
        <v>0</v>
      </c>
      <c r="AA89" s="168">
        <f t="shared" si="12"/>
        <v>56.199999999999996</v>
      </c>
      <c r="AB89" s="72">
        <f t="shared" si="13"/>
        <v>13.9</v>
      </c>
      <c r="AC89" s="24">
        <f>LARGE((H89,L89,P89,T89),2)</f>
        <v>0</v>
      </c>
      <c r="AD89" s="24">
        <f>LARGE((H89,L89,P89,T89),3)</f>
        <v>0</v>
      </c>
      <c r="AE89" s="24">
        <f>LARGE((H89,L89,P89,T89),4)</f>
        <v>0</v>
      </c>
    </row>
    <row r="90" spans="1:31" ht="15.75" hidden="1">
      <c r="A90" s="179">
        <v>44</v>
      </c>
      <c r="B90" s="67">
        <f ca="1">+'ŽSG Ekipe+POJ'!B86</f>
        <v>0</v>
      </c>
      <c r="C90" s="99">
        <f ca="1">+'ŽSG Ekipe+POJ'!C86</f>
        <v>0</v>
      </c>
      <c r="D90" s="218">
        <f ca="1">+'ŽSG Ekipe+POJ'!D86</f>
        <v>0</v>
      </c>
      <c r="E90" s="94">
        <f ca="1">+'ŽSG Ekipe+POJ'!E87</f>
        <v>0</v>
      </c>
      <c r="F90" s="74">
        <f ca="1">+'ŽSG Ekipe+POJ'!F87</f>
        <v>0</v>
      </c>
      <c r="G90" s="74">
        <f ca="1">+'ŽSG Ekipe+POJ'!G87</f>
        <v>0</v>
      </c>
      <c r="H90" s="170">
        <f t="shared" si="7"/>
        <v>0</v>
      </c>
      <c r="I90" s="74">
        <f ca="1">+'ŽSG Ekipe+POJ'!I87</f>
        <v>0</v>
      </c>
      <c r="J90" s="74">
        <f ca="1">+'ŽSG Ekipe+POJ'!J87</f>
        <v>0</v>
      </c>
      <c r="K90" s="74">
        <f ca="1">+'ŽSG Ekipe+POJ'!K87</f>
        <v>0</v>
      </c>
      <c r="L90" s="170">
        <f t="shared" si="8"/>
        <v>0</v>
      </c>
      <c r="M90" s="74">
        <f ca="1">+'ŽSG Ekipe+POJ'!M87</f>
        <v>0</v>
      </c>
      <c r="N90" s="74">
        <f ca="1">+'ŽSG Ekipe+POJ'!N87</f>
        <v>0</v>
      </c>
      <c r="O90" s="74">
        <f ca="1">+'ŽSG Ekipe+POJ'!O87</f>
        <v>0</v>
      </c>
      <c r="P90" s="170">
        <f t="shared" si="9"/>
        <v>0</v>
      </c>
      <c r="Q90" s="74">
        <f ca="1">+'ŽSG Ekipe+POJ'!Q87</f>
        <v>0</v>
      </c>
      <c r="R90" s="74">
        <f ca="1">+'ŽSG Ekipe+POJ'!R87</f>
        <v>0</v>
      </c>
      <c r="S90" s="74">
        <f ca="1">+'ŽSG Ekipe+POJ'!S87</f>
        <v>0</v>
      </c>
      <c r="T90" s="170">
        <f t="shared" si="10"/>
        <v>0</v>
      </c>
      <c r="U90" s="74">
        <f ca="1">+'ŽSG Ekipe+POJ'!U87</f>
        <v>0</v>
      </c>
      <c r="V90" s="74">
        <f ca="1">+'ŽSG Ekipe+POJ'!V87</f>
        <v>0</v>
      </c>
      <c r="W90" s="74">
        <f ca="1">+'ŽSG Ekipe+POJ'!W87</f>
        <v>0</v>
      </c>
      <c r="X90" s="170">
        <f t="shared" si="11"/>
        <v>0</v>
      </c>
      <c r="Y90" s="172">
        <v>41.7</v>
      </c>
      <c r="Z90" s="167">
        <v>0</v>
      </c>
      <c r="AA90" s="168">
        <f t="shared" si="12"/>
        <v>41.7</v>
      </c>
      <c r="AB90" s="72">
        <f t="shared" si="13"/>
        <v>0</v>
      </c>
      <c r="AC90" s="24">
        <f>LARGE((H90,L90,P90,T90),2)</f>
        <v>0</v>
      </c>
      <c r="AD90" s="24">
        <f>LARGE((H90,L90,P90,T90),3)</f>
        <v>0</v>
      </c>
      <c r="AE90" s="24">
        <f>LARGE((H90,L90,P90,T90),4)</f>
        <v>0</v>
      </c>
    </row>
    <row r="92" spans="1:31" ht="16.5" thickBot="1">
      <c r="A92" s="19"/>
      <c r="B92" s="57" t="s">
        <v>132</v>
      </c>
      <c r="C92" s="75"/>
      <c r="D92" s="165"/>
      <c r="E92" s="68"/>
      <c r="F92" s="68"/>
      <c r="G92" s="68"/>
      <c r="H92" s="70"/>
      <c r="I92" s="68"/>
      <c r="J92" s="68"/>
      <c r="K92" s="68"/>
      <c r="L92" s="70"/>
      <c r="M92" s="68"/>
      <c r="N92" s="68"/>
      <c r="O92" s="68"/>
      <c r="P92" s="70"/>
      <c r="Q92" s="68"/>
      <c r="R92" s="68"/>
      <c r="S92" s="68"/>
      <c r="T92" s="70"/>
      <c r="U92" s="69"/>
      <c r="V92" s="69"/>
      <c r="W92" s="69"/>
      <c r="X92" s="70"/>
      <c r="Y92" s="70"/>
      <c r="Z92" s="70"/>
      <c r="AA92" s="71"/>
      <c r="AB92" s="48"/>
      <c r="AC92" s="48"/>
      <c r="AD92" s="48"/>
      <c r="AE92" s="48"/>
    </row>
    <row r="93" spans="1:31" ht="25.5" customHeight="1">
      <c r="A93" s="201" t="s">
        <v>28</v>
      </c>
      <c r="B93" s="202" t="s">
        <v>21</v>
      </c>
      <c r="C93" s="203" t="s">
        <v>17</v>
      </c>
      <c r="D93" s="274" t="s">
        <v>46</v>
      </c>
      <c r="E93" s="131"/>
      <c r="F93" s="132"/>
      <c r="G93" s="132"/>
      <c r="H93" s="133"/>
      <c r="I93" s="131"/>
      <c r="J93" s="132"/>
      <c r="K93" s="132"/>
      <c r="L93" s="133"/>
      <c r="M93" s="131"/>
      <c r="N93" s="132"/>
      <c r="O93" s="132"/>
      <c r="P93" s="133"/>
      <c r="Q93" s="131"/>
      <c r="R93" s="132"/>
      <c r="S93" s="132"/>
      <c r="T93" s="133"/>
      <c r="U93" s="283" t="s">
        <v>50</v>
      </c>
      <c r="V93" s="284"/>
      <c r="W93" s="284"/>
      <c r="X93" s="284"/>
      <c r="Y93" s="268" t="s">
        <v>48</v>
      </c>
      <c r="Z93" s="270" t="s">
        <v>52</v>
      </c>
      <c r="AA93" s="272" t="s">
        <v>49</v>
      </c>
    </row>
    <row r="94" spans="1:31" ht="15.75">
      <c r="A94" s="140"/>
      <c r="B94" s="141"/>
      <c r="C94" s="143"/>
      <c r="D94" s="275"/>
      <c r="E94" s="134" t="s">
        <v>29</v>
      </c>
      <c r="F94" s="135" t="s">
        <v>30</v>
      </c>
      <c r="G94" s="136" t="s">
        <v>34</v>
      </c>
      <c r="H94" s="137" t="s">
        <v>32</v>
      </c>
      <c r="I94" s="134" t="s">
        <v>29</v>
      </c>
      <c r="J94" s="135" t="s">
        <v>30</v>
      </c>
      <c r="K94" s="136" t="s">
        <v>34</v>
      </c>
      <c r="L94" s="138" t="s">
        <v>32</v>
      </c>
      <c r="M94" s="134" t="s">
        <v>29</v>
      </c>
      <c r="N94" s="135" t="s">
        <v>30</v>
      </c>
      <c r="O94" s="136" t="s">
        <v>34</v>
      </c>
      <c r="P94" s="138" t="s">
        <v>32</v>
      </c>
      <c r="Q94" s="175" t="s">
        <v>29</v>
      </c>
      <c r="R94" s="176" t="s">
        <v>30</v>
      </c>
      <c r="S94" s="177" t="s">
        <v>34</v>
      </c>
      <c r="T94" s="178" t="s">
        <v>32</v>
      </c>
      <c r="U94" s="134" t="s">
        <v>29</v>
      </c>
      <c r="V94" s="135" t="s">
        <v>30</v>
      </c>
      <c r="W94" s="136" t="s">
        <v>34</v>
      </c>
      <c r="X94" s="139" t="s">
        <v>23</v>
      </c>
      <c r="Y94" s="269"/>
      <c r="Z94" s="271"/>
      <c r="AA94" s="273"/>
    </row>
    <row r="95" spans="1:31" ht="15.75">
      <c r="A95" s="179">
        <v>1</v>
      </c>
      <c r="B95" s="67" t="str">
        <f ca="1">+'ŽSG Ekipe+POJ'!B101</f>
        <v>Bekavac Basić Dinka</v>
      </c>
      <c r="C95" s="99" t="str">
        <f ca="1">+'ŽSG Ekipe+POJ'!C101</f>
        <v>GK Salto-Solin</v>
      </c>
      <c r="D95" s="99" t="str">
        <f ca="1">+'ŽSG Ekipe+POJ'!D101</f>
        <v>1998.</v>
      </c>
      <c r="E95" s="92">
        <f ca="1">+'ŽSG Ekipe+POJ'!E101</f>
        <v>6</v>
      </c>
      <c r="F95" s="74">
        <f ca="1">+'ŽSG Ekipe+POJ'!F101</f>
        <v>8.8000000000000007</v>
      </c>
      <c r="G95" s="74">
        <f ca="1">+'ŽSG Ekipe+POJ'!G101</f>
        <v>0</v>
      </c>
      <c r="H95" s="170">
        <f t="shared" ref="H95:H122" si="14">+E95+F95-G95</f>
        <v>14.8</v>
      </c>
      <c r="I95" s="92">
        <f ca="1">+'ŽSG Ekipe+POJ'!I101</f>
        <v>6</v>
      </c>
      <c r="J95" s="74">
        <f ca="1">+'ŽSG Ekipe+POJ'!J101</f>
        <v>8.3000000000000007</v>
      </c>
      <c r="K95" s="74">
        <f ca="1">+'ŽSG Ekipe+POJ'!K101</f>
        <v>0</v>
      </c>
      <c r="L95" s="170">
        <f t="shared" ref="L95:L122" si="15">+I95+J95-K95</f>
        <v>14.3</v>
      </c>
      <c r="M95" s="92">
        <f ca="1">+'ŽSG Ekipe+POJ'!M101</f>
        <v>6</v>
      </c>
      <c r="N95" s="74">
        <f ca="1">+'ŽSG Ekipe+POJ'!N101</f>
        <v>9</v>
      </c>
      <c r="O95" s="74">
        <f ca="1">+'ŽSG Ekipe+POJ'!O101</f>
        <v>0</v>
      </c>
      <c r="P95" s="170">
        <f t="shared" ref="P95:P122" si="16">+M95+N95-O95</f>
        <v>15</v>
      </c>
      <c r="Q95" s="92">
        <f ca="1">+'ŽSG Ekipe+POJ'!Q101</f>
        <v>6</v>
      </c>
      <c r="R95" s="74">
        <f ca="1">+'ŽSG Ekipe+POJ'!R101</f>
        <v>8.5</v>
      </c>
      <c r="S95" s="74">
        <f ca="1">+'ŽSG Ekipe+POJ'!S101</f>
        <v>0</v>
      </c>
      <c r="T95" s="170">
        <f t="shared" ref="T95:T122" si="17">+Q95+R95-S95</f>
        <v>14.5</v>
      </c>
      <c r="U95" s="92">
        <f ca="1">+'ŽSG Ekipe+POJ'!U101</f>
        <v>24</v>
      </c>
      <c r="V95" s="74">
        <f ca="1">+'ŽSG Ekipe+POJ'!V101</f>
        <v>34.6</v>
      </c>
      <c r="W95" s="74">
        <f ca="1">+'ŽSG Ekipe+POJ'!W101</f>
        <v>0</v>
      </c>
      <c r="X95" s="170">
        <f t="shared" ref="X95:X122" si="18">+U95+V95-W95</f>
        <v>58.6</v>
      </c>
      <c r="Y95" s="172">
        <v>61.4</v>
      </c>
      <c r="Z95" s="173">
        <v>62</v>
      </c>
      <c r="AA95" s="174">
        <f t="shared" ref="AA95:AA122" si="19">SUM(X95:Z95)-MIN(X95:Z95)</f>
        <v>123.4</v>
      </c>
      <c r="AB95" s="72">
        <f>MAX(H95,L95,P95,T95)</f>
        <v>15</v>
      </c>
      <c r="AC95" s="24">
        <f>LARGE((H95,L95,P95,T95),2)</f>
        <v>14.8</v>
      </c>
      <c r="AD95" s="24">
        <f>LARGE((H95,L95,P95,T95),3)</f>
        <v>14.5</v>
      </c>
      <c r="AE95" s="24">
        <f>LARGE((H95,L95,P95,T95),4)</f>
        <v>14.3</v>
      </c>
    </row>
    <row r="96" spans="1:31" ht="15.75">
      <c r="A96" s="179">
        <v>2</v>
      </c>
      <c r="B96" s="67" t="str">
        <f ca="1">+'ŽSG Ekipe+POJ'!B111</f>
        <v>Kolić Anastazija</v>
      </c>
      <c r="C96" s="99" t="str">
        <f ca="1">+'ŽSG Ekipe+POJ'!C111</f>
        <v>GK Zadar</v>
      </c>
      <c r="D96" s="99" t="str">
        <f ca="1">+'ŽSG Ekipe+POJ'!D111</f>
        <v>1998.</v>
      </c>
      <c r="E96" s="92">
        <f ca="1">+'ŽSG Ekipe+POJ'!E111</f>
        <v>0</v>
      </c>
      <c r="F96" s="74">
        <f ca="1">+'ŽSG Ekipe+POJ'!F111</f>
        <v>0</v>
      </c>
      <c r="G96" s="74">
        <f ca="1">+'ŽSG Ekipe+POJ'!G111</f>
        <v>0</v>
      </c>
      <c r="H96" s="170">
        <f t="shared" si="14"/>
        <v>0</v>
      </c>
      <c r="I96" s="92">
        <f ca="1">+'ŽSG Ekipe+POJ'!I111</f>
        <v>0</v>
      </c>
      <c r="J96" s="74">
        <f ca="1">+'ŽSG Ekipe+POJ'!J111</f>
        <v>0</v>
      </c>
      <c r="K96" s="74">
        <f ca="1">+'ŽSG Ekipe+POJ'!K111</f>
        <v>0</v>
      </c>
      <c r="L96" s="170">
        <f t="shared" si="15"/>
        <v>0</v>
      </c>
      <c r="M96" s="92">
        <f ca="1">+'ŽSG Ekipe+POJ'!M111</f>
        <v>0</v>
      </c>
      <c r="N96" s="100">
        <f ca="1">+'ŽSG Ekipe+POJ'!N111</f>
        <v>0</v>
      </c>
      <c r="O96" s="74">
        <f ca="1">+'ŽSG Ekipe+POJ'!O111</f>
        <v>0</v>
      </c>
      <c r="P96" s="170">
        <f t="shared" si="16"/>
        <v>0</v>
      </c>
      <c r="Q96" s="92">
        <f ca="1">+'ŽSG Ekipe+POJ'!Q111</f>
        <v>0</v>
      </c>
      <c r="R96" s="74">
        <f ca="1">+'ŽSG Ekipe+POJ'!R111</f>
        <v>0</v>
      </c>
      <c r="S96" s="74">
        <f ca="1">+'ŽSG Ekipe+POJ'!S111</f>
        <v>0</v>
      </c>
      <c r="T96" s="170">
        <f t="shared" si="17"/>
        <v>0</v>
      </c>
      <c r="U96" s="92">
        <f ca="1">+'ŽSG Ekipe+POJ'!U111</f>
        <v>0</v>
      </c>
      <c r="V96" s="74">
        <f ca="1">+'ŽSG Ekipe+POJ'!V111</f>
        <v>0</v>
      </c>
      <c r="W96" s="74">
        <f ca="1">+'ŽSG Ekipe+POJ'!W111</f>
        <v>0</v>
      </c>
      <c r="X96" s="170">
        <f t="shared" si="18"/>
        <v>0</v>
      </c>
      <c r="Y96" s="166">
        <v>60.7</v>
      </c>
      <c r="Z96" s="167">
        <v>61.7</v>
      </c>
      <c r="AA96" s="168">
        <f t="shared" si="19"/>
        <v>122.4</v>
      </c>
      <c r="AB96" s="72">
        <f>MAX(H96,L96,P96,T96)</f>
        <v>0</v>
      </c>
      <c r="AC96" s="24">
        <f>LARGE((H96,L96,P96,T96),2)</f>
        <v>0</v>
      </c>
      <c r="AD96" s="24">
        <f>LARGE((H96,L96,P96,T96),3)</f>
        <v>0</v>
      </c>
      <c r="AE96" s="24">
        <f>LARGE((H96,L96,P96,T96),4)</f>
        <v>0</v>
      </c>
    </row>
    <row r="97" spans="1:31" ht="15.75">
      <c r="A97" s="179">
        <v>3</v>
      </c>
      <c r="B97" s="67">
        <f ca="1">'ŽSG Ekipe+POJ'!B208</f>
        <v>0</v>
      </c>
      <c r="C97" s="99">
        <f ca="1">'ŽSG Ekipe+POJ'!C208</f>
        <v>0</v>
      </c>
      <c r="D97" s="99">
        <f ca="1">'ŽSG Ekipe+POJ'!D208</f>
        <v>0</v>
      </c>
      <c r="E97" s="92">
        <f ca="1">+'ŽSG Ekipe+POJ'!E208</f>
        <v>0</v>
      </c>
      <c r="F97" s="74">
        <f ca="1">+'ŽSG Ekipe+POJ'!F208</f>
        <v>0</v>
      </c>
      <c r="G97" s="74">
        <f ca="1">+'ŽSG Ekipe+POJ'!G208</f>
        <v>0</v>
      </c>
      <c r="H97" s="170">
        <f t="shared" si="14"/>
        <v>0</v>
      </c>
      <c r="I97" s="92">
        <f ca="1">+'ŽSG Ekipe+POJ'!I208</f>
        <v>0</v>
      </c>
      <c r="J97" s="74">
        <f ca="1">+'ŽSG Ekipe+POJ'!J208</f>
        <v>0</v>
      </c>
      <c r="K97" s="74">
        <f ca="1">+'ŽSG Ekipe+POJ'!K208</f>
        <v>0</v>
      </c>
      <c r="L97" s="170">
        <f t="shared" si="15"/>
        <v>0</v>
      </c>
      <c r="M97" s="92">
        <f ca="1">+'ŽSG Ekipe+POJ'!M208</f>
        <v>0</v>
      </c>
      <c r="N97" s="74">
        <f ca="1">+'ŽSG Ekipe+POJ'!N208</f>
        <v>0</v>
      </c>
      <c r="O97" s="94">
        <f ca="1">+'ŽSG Ekipe+POJ'!O208</f>
        <v>0</v>
      </c>
      <c r="P97" s="170">
        <f t="shared" si="16"/>
        <v>0</v>
      </c>
      <c r="Q97" s="92">
        <f ca="1">+'ŽSG Ekipe+POJ'!Q208</f>
        <v>0</v>
      </c>
      <c r="R97" s="74">
        <f ca="1">+'ŽSG Ekipe+POJ'!R208</f>
        <v>0</v>
      </c>
      <c r="S97" s="74">
        <f ca="1">+'ŽSG Ekipe+POJ'!S208</f>
        <v>0</v>
      </c>
      <c r="T97" s="170">
        <f t="shared" si="17"/>
        <v>0</v>
      </c>
      <c r="U97" s="92">
        <f ca="1">+'ŽSG Ekipe+POJ'!U208</f>
        <v>0</v>
      </c>
      <c r="V97" s="74">
        <f ca="1">+'ŽSG Ekipe+POJ'!V208</f>
        <v>0</v>
      </c>
      <c r="W97" s="74">
        <f ca="1">+'ŽSG Ekipe+POJ'!W208</f>
        <v>0</v>
      </c>
      <c r="X97" s="170">
        <f t="shared" si="18"/>
        <v>0</v>
      </c>
      <c r="Y97" s="166">
        <v>60.8</v>
      </c>
      <c r="Z97" s="167">
        <v>61.6</v>
      </c>
      <c r="AA97" s="168">
        <f t="shared" si="19"/>
        <v>122.4</v>
      </c>
      <c r="AB97" s="72">
        <f t="shared" ref="AB97:AB127" si="20">MAX(H97,L97,P97,T97)</f>
        <v>0</v>
      </c>
      <c r="AC97" s="24">
        <f>LARGE((H97,L97,P97,T97),2)</f>
        <v>0</v>
      </c>
      <c r="AD97" s="24">
        <f>LARGE((H97,L97,P97,T97),3)</f>
        <v>0</v>
      </c>
      <c r="AE97" s="24">
        <f>LARGE((H97,L97,P97,T97),4)</f>
        <v>0</v>
      </c>
    </row>
    <row r="98" spans="1:31" ht="15.75">
      <c r="A98" s="179">
        <v>4</v>
      </c>
      <c r="B98" s="67" t="str">
        <f ca="1">+'ŽSG Ekipe+POJ'!B104</f>
        <v>Jukić Klaudija</v>
      </c>
      <c r="C98" s="99" t="str">
        <f ca="1">+'ŽSG Ekipe+POJ'!C104</f>
        <v>GK Salto-Solin</v>
      </c>
      <c r="D98" s="99" t="str">
        <f ca="1">+'ŽSG Ekipe+POJ'!D104</f>
        <v>2001.</v>
      </c>
      <c r="E98" s="92">
        <f ca="1">+'ŽSG Ekipe+POJ'!E104</f>
        <v>6</v>
      </c>
      <c r="F98" s="74">
        <f ca="1">+'ŽSG Ekipe+POJ'!F104</f>
        <v>8.4</v>
      </c>
      <c r="G98" s="74">
        <f ca="1">+'ŽSG Ekipe+POJ'!G104</f>
        <v>0</v>
      </c>
      <c r="H98" s="170">
        <f t="shared" si="14"/>
        <v>14.4</v>
      </c>
      <c r="I98" s="92">
        <f ca="1">+'ŽSG Ekipe+POJ'!I104</f>
        <v>4</v>
      </c>
      <c r="J98" s="74">
        <f ca="1">+'ŽSG Ekipe+POJ'!J104</f>
        <v>6.8</v>
      </c>
      <c r="K98" s="74">
        <f ca="1">+'ŽSG Ekipe+POJ'!K104</f>
        <v>0</v>
      </c>
      <c r="L98" s="170">
        <f t="shared" si="15"/>
        <v>10.8</v>
      </c>
      <c r="M98" s="92">
        <f ca="1">+'ŽSG Ekipe+POJ'!M104</f>
        <v>4</v>
      </c>
      <c r="N98" s="114">
        <f ca="1">+'ŽSG Ekipe+POJ'!N104</f>
        <v>8.4</v>
      </c>
      <c r="O98" s="74">
        <f ca="1">+'ŽSG Ekipe+POJ'!O104</f>
        <v>0</v>
      </c>
      <c r="P98" s="170">
        <f t="shared" si="16"/>
        <v>12.4</v>
      </c>
      <c r="Q98" s="92">
        <f ca="1">+'ŽSG Ekipe+POJ'!Q104</f>
        <v>5</v>
      </c>
      <c r="R98" s="74">
        <f ca="1">+'ŽSG Ekipe+POJ'!R104</f>
        <v>8.4</v>
      </c>
      <c r="S98" s="74">
        <f ca="1">+'ŽSG Ekipe+POJ'!S104</f>
        <v>0</v>
      </c>
      <c r="T98" s="170">
        <f t="shared" si="17"/>
        <v>13.4</v>
      </c>
      <c r="U98" s="92">
        <f ca="1">+'ŽSG Ekipe+POJ'!U104</f>
        <v>19</v>
      </c>
      <c r="V98" s="74">
        <f ca="1">+'ŽSG Ekipe+POJ'!V104</f>
        <v>32</v>
      </c>
      <c r="W98" s="74">
        <f ca="1">+'ŽSG Ekipe+POJ'!W104</f>
        <v>0</v>
      </c>
      <c r="X98" s="170">
        <f t="shared" si="18"/>
        <v>51</v>
      </c>
      <c r="Y98" s="166">
        <v>60.25</v>
      </c>
      <c r="Z98" s="167">
        <v>61.95</v>
      </c>
      <c r="AA98" s="168">
        <f t="shared" si="19"/>
        <v>122.19999999999999</v>
      </c>
      <c r="AB98" s="72">
        <f t="shared" si="20"/>
        <v>14.4</v>
      </c>
      <c r="AC98" s="24">
        <f>LARGE((H98,L98,P98,T98),2)</f>
        <v>13.4</v>
      </c>
      <c r="AD98" s="24">
        <f>LARGE((H98,L98,P98,T98),3)</f>
        <v>12.4</v>
      </c>
      <c r="AE98" s="24">
        <f>LARGE((H98,L98,P98,T98),4)</f>
        <v>10.8</v>
      </c>
    </row>
    <row r="99" spans="1:31" ht="15.75">
      <c r="A99" s="179">
        <v>5</v>
      </c>
      <c r="B99" s="67" t="str">
        <f ca="1">+'ŽSG Ekipe+POJ'!B108</f>
        <v>Modrić Antonela</v>
      </c>
      <c r="C99" s="99" t="str">
        <f ca="1">+'ŽSG Ekipe+POJ'!C108</f>
        <v>GK Zadar</v>
      </c>
      <c r="D99" s="99" t="str">
        <f ca="1">+'ŽSG Ekipe+POJ'!D108</f>
        <v>1997.</v>
      </c>
      <c r="E99" s="92">
        <f ca="1">+'ŽSG Ekipe+POJ'!E108</f>
        <v>6</v>
      </c>
      <c r="F99" s="74">
        <f ca="1">+'ŽSG Ekipe+POJ'!F108</f>
        <v>7.8</v>
      </c>
      <c r="G99" s="74">
        <f ca="1">+'ŽSG Ekipe+POJ'!G108</f>
        <v>0</v>
      </c>
      <c r="H99" s="170">
        <f t="shared" si="14"/>
        <v>13.8</v>
      </c>
      <c r="I99" s="92">
        <f ca="1">+'ŽSG Ekipe+POJ'!I108</f>
        <v>6</v>
      </c>
      <c r="J99" s="74">
        <f ca="1">+'ŽSG Ekipe+POJ'!J108</f>
        <v>7</v>
      </c>
      <c r="K99" s="74">
        <f ca="1">+'ŽSG Ekipe+POJ'!K108</f>
        <v>0</v>
      </c>
      <c r="L99" s="170">
        <f t="shared" si="15"/>
        <v>13</v>
      </c>
      <c r="M99" s="92">
        <f ca="1">+'ŽSG Ekipe+POJ'!M108</f>
        <v>5</v>
      </c>
      <c r="N99" s="74">
        <f ca="1">+'ŽSG Ekipe+POJ'!N108</f>
        <v>7.7</v>
      </c>
      <c r="O99" s="74">
        <f ca="1">+'ŽSG Ekipe+POJ'!O108</f>
        <v>0</v>
      </c>
      <c r="P99" s="170">
        <f t="shared" si="16"/>
        <v>12.7</v>
      </c>
      <c r="Q99" s="92">
        <f ca="1">+'ŽSG Ekipe+POJ'!Q108</f>
        <v>6</v>
      </c>
      <c r="R99" s="74">
        <f ca="1">+'ŽSG Ekipe+POJ'!R108</f>
        <v>8.5</v>
      </c>
      <c r="S99" s="74">
        <f ca="1">+'ŽSG Ekipe+POJ'!S108</f>
        <v>0</v>
      </c>
      <c r="T99" s="170">
        <f t="shared" si="17"/>
        <v>14.5</v>
      </c>
      <c r="U99" s="92">
        <f ca="1">+'ŽSG Ekipe+POJ'!U108</f>
        <v>23</v>
      </c>
      <c r="V99" s="74">
        <f ca="1">+'ŽSG Ekipe+POJ'!V108</f>
        <v>31</v>
      </c>
      <c r="W99" s="74">
        <f ca="1">+'ŽSG Ekipe+POJ'!W108</f>
        <v>0</v>
      </c>
      <c r="X99" s="170">
        <f t="shared" si="18"/>
        <v>54</v>
      </c>
      <c r="Y99" s="166">
        <v>61.1</v>
      </c>
      <c r="Z99" s="167">
        <v>61.1</v>
      </c>
      <c r="AA99" s="168">
        <f t="shared" si="19"/>
        <v>122.19999999999999</v>
      </c>
      <c r="AB99" s="72">
        <f t="shared" si="20"/>
        <v>14.5</v>
      </c>
      <c r="AC99" s="24">
        <f>LARGE((H99,L99,P99,T99),2)</f>
        <v>13.8</v>
      </c>
      <c r="AD99" s="24">
        <f>LARGE((H99,L99,P99,T99),3)</f>
        <v>13</v>
      </c>
      <c r="AE99" s="24">
        <f>LARGE((H99,L99,P99,T99),4)</f>
        <v>12.7</v>
      </c>
    </row>
    <row r="100" spans="1:31" ht="15.75">
      <c r="A100" s="179">
        <v>6</v>
      </c>
      <c r="B100" s="67" t="str">
        <f ca="1">+'ŽSG Ekipe+POJ'!B102</f>
        <v>Drašković Petra</v>
      </c>
      <c r="C100" s="99" t="str">
        <f ca="1">+'ŽSG Ekipe+POJ'!C102</f>
        <v>GK Salto-Solin</v>
      </c>
      <c r="D100" s="99" t="str">
        <f ca="1">+'ŽSG Ekipe+POJ'!D102</f>
        <v>2000.</v>
      </c>
      <c r="E100" s="92">
        <f ca="1">+'ŽSG Ekipe+POJ'!E102</f>
        <v>6</v>
      </c>
      <c r="F100" s="74">
        <f ca="1">+'ŽSG Ekipe+POJ'!F102</f>
        <v>8.1999999999999993</v>
      </c>
      <c r="G100" s="74">
        <f ca="1">+'ŽSG Ekipe+POJ'!G102</f>
        <v>0</v>
      </c>
      <c r="H100" s="170">
        <f t="shared" si="14"/>
        <v>14.2</v>
      </c>
      <c r="I100" s="92">
        <f ca="1">+'ŽSG Ekipe+POJ'!I102</f>
        <v>6</v>
      </c>
      <c r="J100" s="74">
        <f ca="1">+'ŽSG Ekipe+POJ'!J102</f>
        <v>7</v>
      </c>
      <c r="K100" s="74">
        <f ca="1">+'ŽSG Ekipe+POJ'!K102</f>
        <v>0</v>
      </c>
      <c r="L100" s="170">
        <f t="shared" si="15"/>
        <v>13</v>
      </c>
      <c r="M100" s="92">
        <f ca="1">+'ŽSG Ekipe+POJ'!M102</f>
        <v>4</v>
      </c>
      <c r="N100" s="74">
        <f ca="1">+'ŽSG Ekipe+POJ'!N102</f>
        <v>6.6</v>
      </c>
      <c r="O100" s="74">
        <f ca="1">+'ŽSG Ekipe+POJ'!O102</f>
        <v>0</v>
      </c>
      <c r="P100" s="170">
        <f t="shared" si="16"/>
        <v>10.6</v>
      </c>
      <c r="Q100" s="92">
        <f ca="1">+'ŽSG Ekipe+POJ'!Q102</f>
        <v>6</v>
      </c>
      <c r="R100" s="74">
        <f ca="1">+'ŽSG Ekipe+POJ'!R102</f>
        <v>8</v>
      </c>
      <c r="S100" s="74">
        <f ca="1">+'ŽSG Ekipe+POJ'!S102</f>
        <v>0</v>
      </c>
      <c r="T100" s="170">
        <f t="shared" si="17"/>
        <v>14</v>
      </c>
      <c r="U100" s="92">
        <f ca="1">+'ŽSG Ekipe+POJ'!U102</f>
        <v>22</v>
      </c>
      <c r="V100" s="74">
        <f ca="1">+'ŽSG Ekipe+POJ'!V102</f>
        <v>29.799999999999997</v>
      </c>
      <c r="W100" s="74">
        <f ca="1">+'ŽSG Ekipe+POJ'!W102</f>
        <v>0</v>
      </c>
      <c r="X100" s="170">
        <f t="shared" si="18"/>
        <v>51.8</v>
      </c>
      <c r="Y100" s="166">
        <v>61.1</v>
      </c>
      <c r="Z100" s="167">
        <v>59.85</v>
      </c>
      <c r="AA100" s="168">
        <f t="shared" si="19"/>
        <v>120.95</v>
      </c>
      <c r="AB100" s="72">
        <f t="shared" si="20"/>
        <v>14.2</v>
      </c>
      <c r="AC100" s="24">
        <f>LARGE((H100,L100,P100,T100),2)</f>
        <v>14</v>
      </c>
      <c r="AD100" s="24">
        <f>LARGE((H100,L100,P100,T100),3)</f>
        <v>13</v>
      </c>
      <c r="AE100" s="24">
        <f>LARGE((H100,L100,P100,T100),4)</f>
        <v>10.6</v>
      </c>
    </row>
    <row r="101" spans="1:31" ht="15.75">
      <c r="A101" s="179">
        <v>7</v>
      </c>
      <c r="B101" s="67" t="str">
        <f ca="1">+'ŽSG Ekipe+POJ'!B110</f>
        <v>Lepur Ivona</v>
      </c>
      <c r="C101" s="99" t="str">
        <f ca="1">+'ŽSG Ekipe+POJ'!C110</f>
        <v>GK Zadar</v>
      </c>
      <c r="D101" s="99" t="str">
        <f ca="1">+'ŽSG Ekipe+POJ'!D110</f>
        <v>2000.</v>
      </c>
      <c r="E101" s="92">
        <f ca="1">+'ŽSG Ekipe+POJ'!E110</f>
        <v>6</v>
      </c>
      <c r="F101" s="74">
        <f ca="1">+'ŽSG Ekipe+POJ'!F110</f>
        <v>8.1999999999999993</v>
      </c>
      <c r="G101" s="74">
        <f ca="1">+'ŽSG Ekipe+POJ'!G110</f>
        <v>0</v>
      </c>
      <c r="H101" s="170">
        <f t="shared" si="14"/>
        <v>14.2</v>
      </c>
      <c r="I101" s="92">
        <f ca="1">+'ŽSG Ekipe+POJ'!I110</f>
        <v>4.5</v>
      </c>
      <c r="J101" s="74">
        <f ca="1">+'ŽSG Ekipe+POJ'!J110</f>
        <v>6.5</v>
      </c>
      <c r="K101" s="74">
        <f ca="1">+'ŽSG Ekipe+POJ'!K110</f>
        <v>0</v>
      </c>
      <c r="L101" s="170">
        <f t="shared" si="15"/>
        <v>11</v>
      </c>
      <c r="M101" s="92">
        <f ca="1">+'ŽSG Ekipe+POJ'!M110</f>
        <v>5</v>
      </c>
      <c r="N101" s="74">
        <f ca="1">+'ŽSG Ekipe+POJ'!N110</f>
        <v>6.7</v>
      </c>
      <c r="O101" s="74">
        <f ca="1">+'ŽSG Ekipe+POJ'!O110</f>
        <v>0</v>
      </c>
      <c r="P101" s="170">
        <f t="shared" si="16"/>
        <v>11.7</v>
      </c>
      <c r="Q101" s="92">
        <f ca="1">+'ŽSG Ekipe+POJ'!Q110</f>
        <v>6</v>
      </c>
      <c r="R101" s="74">
        <f ca="1">+'ŽSG Ekipe+POJ'!R110</f>
        <v>7.9</v>
      </c>
      <c r="S101" s="74">
        <f ca="1">+'ŽSG Ekipe+POJ'!S110</f>
        <v>0</v>
      </c>
      <c r="T101" s="170">
        <f t="shared" si="17"/>
        <v>13.9</v>
      </c>
      <c r="U101" s="92">
        <f ca="1">+'ŽSG Ekipe+POJ'!U110</f>
        <v>21.5</v>
      </c>
      <c r="V101" s="74">
        <f ca="1">+'ŽSG Ekipe+POJ'!V110</f>
        <v>29.299999999999997</v>
      </c>
      <c r="W101" s="74">
        <f ca="1">+'ŽSG Ekipe+POJ'!W110</f>
        <v>0</v>
      </c>
      <c r="X101" s="170">
        <f t="shared" si="18"/>
        <v>50.8</v>
      </c>
      <c r="Y101" s="166">
        <v>60.7</v>
      </c>
      <c r="Z101" s="167">
        <v>60.7</v>
      </c>
      <c r="AA101" s="168">
        <f t="shared" si="19"/>
        <v>121.39999999999999</v>
      </c>
      <c r="AB101" s="72">
        <f t="shared" si="20"/>
        <v>14.2</v>
      </c>
      <c r="AC101" s="24">
        <f>LARGE((H101,L101,P101,T101),2)</f>
        <v>13.9</v>
      </c>
      <c r="AD101" s="24">
        <f>LARGE((H101,L101,P101,T101),3)</f>
        <v>11.7</v>
      </c>
      <c r="AE101" s="24">
        <f>LARGE((H101,L101,P101,T101),4)</f>
        <v>11</v>
      </c>
    </row>
    <row r="102" spans="1:31" ht="15.75">
      <c r="A102" s="179">
        <v>8</v>
      </c>
      <c r="B102" s="67" t="str">
        <f ca="1">+'ŽSG Ekipe+POJ'!B103</f>
        <v>Jakelić Mia</v>
      </c>
      <c r="C102" s="99" t="str">
        <f ca="1">+'ŽSG Ekipe+POJ'!C103</f>
        <v>GK Salto-Solin</v>
      </c>
      <c r="D102" s="99" t="str">
        <f ca="1">+'ŽSG Ekipe+POJ'!D103</f>
        <v>2000.</v>
      </c>
      <c r="E102" s="92">
        <f ca="1">+'ŽSG Ekipe+POJ'!E103</f>
        <v>6</v>
      </c>
      <c r="F102" s="74">
        <f ca="1">+'ŽSG Ekipe+POJ'!F103</f>
        <v>8.6</v>
      </c>
      <c r="G102" s="74">
        <f ca="1">+'ŽSG Ekipe+POJ'!G103</f>
        <v>0</v>
      </c>
      <c r="H102" s="170">
        <f t="shared" si="14"/>
        <v>14.6</v>
      </c>
      <c r="I102" s="92">
        <f ca="1">+'ŽSG Ekipe+POJ'!I103</f>
        <v>6</v>
      </c>
      <c r="J102" s="74">
        <f ca="1">+'ŽSG Ekipe+POJ'!J103</f>
        <v>6.5</v>
      </c>
      <c r="K102" s="74">
        <f ca="1">+'ŽSG Ekipe+POJ'!K103</f>
        <v>0</v>
      </c>
      <c r="L102" s="170">
        <f t="shared" si="15"/>
        <v>12.5</v>
      </c>
      <c r="M102" s="92">
        <f ca="1">+'ŽSG Ekipe+POJ'!M103</f>
        <v>4</v>
      </c>
      <c r="N102" s="74">
        <f ca="1">+'ŽSG Ekipe+POJ'!N103</f>
        <v>8.5</v>
      </c>
      <c r="O102" s="74">
        <f ca="1">+'ŽSG Ekipe+POJ'!O103</f>
        <v>0</v>
      </c>
      <c r="P102" s="170">
        <f t="shared" si="16"/>
        <v>12.5</v>
      </c>
      <c r="Q102" s="92">
        <f ca="1">+'ŽSG Ekipe+POJ'!Q103</f>
        <v>5</v>
      </c>
      <c r="R102" s="74">
        <f ca="1">+'ŽSG Ekipe+POJ'!R103</f>
        <v>8.5</v>
      </c>
      <c r="S102" s="74">
        <f ca="1">+'ŽSG Ekipe+POJ'!S103</f>
        <v>0</v>
      </c>
      <c r="T102" s="170">
        <f t="shared" si="17"/>
        <v>13.5</v>
      </c>
      <c r="U102" s="92">
        <f ca="1">+'ŽSG Ekipe+POJ'!U103</f>
        <v>21</v>
      </c>
      <c r="V102" s="74">
        <f ca="1">+'ŽSG Ekipe+POJ'!V103</f>
        <v>32.1</v>
      </c>
      <c r="W102" s="74">
        <f ca="1">+'ŽSG Ekipe+POJ'!W103</f>
        <v>0</v>
      </c>
      <c r="X102" s="170">
        <f t="shared" si="18"/>
        <v>53.1</v>
      </c>
      <c r="Y102" s="166">
        <v>61</v>
      </c>
      <c r="Z102" s="167">
        <v>60</v>
      </c>
      <c r="AA102" s="168">
        <f t="shared" si="19"/>
        <v>121</v>
      </c>
      <c r="AB102" s="72">
        <f t="shared" si="20"/>
        <v>14.6</v>
      </c>
      <c r="AC102" s="24">
        <f>LARGE((H102,L102,P102,T102),2)</f>
        <v>13.5</v>
      </c>
      <c r="AD102" s="24">
        <f>LARGE((H102,L102,P102,T102),3)</f>
        <v>12.5</v>
      </c>
      <c r="AE102" s="24">
        <f>LARGE((H102,L102,P102,T102),4)</f>
        <v>12.5</v>
      </c>
    </row>
    <row r="103" spans="1:31" ht="15.75">
      <c r="A103" s="179">
        <v>9</v>
      </c>
      <c r="B103" s="67" t="str">
        <f ca="1">+'ŽSG Ekipe+POJ'!B105</f>
        <v>Mudnić Nora</v>
      </c>
      <c r="C103" s="99" t="str">
        <f ca="1">+'ŽSG Ekipe+POJ'!C105</f>
        <v>GK Salto-Solin</v>
      </c>
      <c r="D103" s="99" t="str">
        <f ca="1">+'ŽSG Ekipe+POJ'!D105</f>
        <v>2001.</v>
      </c>
      <c r="E103" s="92">
        <f ca="1">+'ŽSG Ekipe+POJ'!E105</f>
        <v>6</v>
      </c>
      <c r="F103" s="74">
        <f ca="1">+'ŽSG Ekipe+POJ'!F105</f>
        <v>9.5</v>
      </c>
      <c r="G103" s="74">
        <f ca="1">+'ŽSG Ekipe+POJ'!G105</f>
        <v>0</v>
      </c>
      <c r="H103" s="170">
        <f t="shared" si="14"/>
        <v>15.5</v>
      </c>
      <c r="I103" s="92">
        <f ca="1">+'ŽSG Ekipe+POJ'!I105</f>
        <v>6</v>
      </c>
      <c r="J103" s="74">
        <f ca="1">+'ŽSG Ekipe+POJ'!J105</f>
        <v>8.6</v>
      </c>
      <c r="K103" s="74">
        <f ca="1">+'ŽSG Ekipe+POJ'!K105</f>
        <v>0</v>
      </c>
      <c r="L103" s="170">
        <f t="shared" si="15"/>
        <v>14.6</v>
      </c>
      <c r="M103" s="92">
        <f ca="1">+'ŽSG Ekipe+POJ'!M105</f>
        <v>6</v>
      </c>
      <c r="N103" s="74">
        <f ca="1">+'ŽSG Ekipe+POJ'!N105</f>
        <v>8.4</v>
      </c>
      <c r="O103" s="74">
        <f ca="1">+'ŽSG Ekipe+POJ'!O105</f>
        <v>0</v>
      </c>
      <c r="P103" s="170">
        <f t="shared" si="16"/>
        <v>14.4</v>
      </c>
      <c r="Q103" s="92">
        <f ca="1">+'ŽSG Ekipe+POJ'!Q105</f>
        <v>6</v>
      </c>
      <c r="R103" s="74">
        <f ca="1">+'ŽSG Ekipe+POJ'!R105</f>
        <v>9.4</v>
      </c>
      <c r="S103" s="74">
        <f ca="1">+'ŽSG Ekipe+POJ'!S105</f>
        <v>0</v>
      </c>
      <c r="T103" s="170">
        <f t="shared" si="17"/>
        <v>15.4</v>
      </c>
      <c r="U103" s="92">
        <f ca="1">+'ŽSG Ekipe+POJ'!U105</f>
        <v>24</v>
      </c>
      <c r="V103" s="74">
        <f ca="1">+'ŽSG Ekipe+POJ'!V105</f>
        <v>35.9</v>
      </c>
      <c r="W103" s="74">
        <f ca="1">+'ŽSG Ekipe+POJ'!W105</f>
        <v>0</v>
      </c>
      <c r="X103" s="170">
        <f t="shared" si="18"/>
        <v>59.9</v>
      </c>
      <c r="Y103" s="166">
        <v>59.6</v>
      </c>
      <c r="Z103" s="167">
        <v>59.8</v>
      </c>
      <c r="AA103" s="168">
        <f t="shared" si="19"/>
        <v>119.70000000000002</v>
      </c>
      <c r="AB103" s="72">
        <f t="shared" si="20"/>
        <v>15.5</v>
      </c>
      <c r="AC103" s="24">
        <f>LARGE((H103,L103,P103,T103),2)</f>
        <v>15.4</v>
      </c>
      <c r="AD103" s="24">
        <f>LARGE((H103,L103,P103,T103),3)</f>
        <v>14.6</v>
      </c>
      <c r="AE103" s="24">
        <f>LARGE((H103,L103,P103,T103),4)</f>
        <v>14.4</v>
      </c>
    </row>
    <row r="104" spans="1:31" ht="15.75">
      <c r="A104" s="179">
        <v>10</v>
      </c>
      <c r="B104" s="67" t="str">
        <f ca="1">'ŽSG Ekipe+POJ'!B203</f>
        <v>Lucija Šarić</v>
      </c>
      <c r="C104" s="99" t="str">
        <f ca="1">'ŽSG Ekipe+POJ'!D203</f>
        <v>2000.</v>
      </c>
      <c r="D104" s="99" t="e">
        <f ca="1">'ŽSG Ekipe+POJ'!#REF!</f>
        <v>#REF!</v>
      </c>
      <c r="E104" s="92">
        <f ca="1">+'ŽSG Ekipe+POJ'!E203</f>
        <v>6</v>
      </c>
      <c r="F104" s="74">
        <f ca="1">+'ŽSG Ekipe+POJ'!F203</f>
        <v>8</v>
      </c>
      <c r="G104" s="74">
        <f ca="1">+'ŽSG Ekipe+POJ'!G203</f>
        <v>0</v>
      </c>
      <c r="H104" s="170">
        <f t="shared" si="14"/>
        <v>14</v>
      </c>
      <c r="I104" s="92">
        <f ca="1">+'ŽSG Ekipe+POJ'!I203</f>
        <v>6</v>
      </c>
      <c r="J104" s="74">
        <f ca="1">+'ŽSG Ekipe+POJ'!J203</f>
        <v>6.5</v>
      </c>
      <c r="K104" s="74">
        <f ca="1">+'ŽSG Ekipe+POJ'!K203</f>
        <v>0</v>
      </c>
      <c r="L104" s="170">
        <f t="shared" si="15"/>
        <v>12.5</v>
      </c>
      <c r="M104" s="92">
        <f ca="1">+'ŽSG Ekipe+POJ'!M203</f>
        <v>4</v>
      </c>
      <c r="N104" s="74">
        <f ca="1">+'ŽSG Ekipe+POJ'!N203</f>
        <v>6.9</v>
      </c>
      <c r="O104" s="74">
        <f ca="1">+'ŽSG Ekipe+POJ'!O203</f>
        <v>0</v>
      </c>
      <c r="P104" s="170">
        <f t="shared" si="16"/>
        <v>10.9</v>
      </c>
      <c r="Q104" s="92">
        <f ca="1">+'ŽSG Ekipe+POJ'!Q203</f>
        <v>6</v>
      </c>
      <c r="R104" s="74">
        <f ca="1">+'ŽSG Ekipe+POJ'!R203</f>
        <v>8.1999999999999993</v>
      </c>
      <c r="S104" s="74">
        <f ca="1">+'ŽSG Ekipe+POJ'!S203</f>
        <v>0</v>
      </c>
      <c r="T104" s="170">
        <f t="shared" si="17"/>
        <v>14.2</v>
      </c>
      <c r="U104" s="92">
        <f ca="1">+'ŽSG Ekipe+POJ'!U203</f>
        <v>22</v>
      </c>
      <c r="V104" s="74">
        <f ca="1">+'ŽSG Ekipe+POJ'!V203</f>
        <v>29.599999999999998</v>
      </c>
      <c r="W104" s="74">
        <f ca="1">+'ŽSG Ekipe+POJ'!W203</f>
        <v>0</v>
      </c>
      <c r="X104" s="170">
        <f t="shared" si="18"/>
        <v>51.599999999999994</v>
      </c>
      <c r="Y104" s="166">
        <v>57.5</v>
      </c>
      <c r="Z104" s="167">
        <v>59.6</v>
      </c>
      <c r="AA104" s="168">
        <f t="shared" si="19"/>
        <v>117.1</v>
      </c>
      <c r="AB104" s="72">
        <f t="shared" si="20"/>
        <v>14.2</v>
      </c>
      <c r="AC104" s="24">
        <f>LARGE((H104,L104,P104,T104),2)</f>
        <v>14</v>
      </c>
      <c r="AD104" s="24">
        <f>LARGE((H104,L104,P104,T104),3)</f>
        <v>12.5</v>
      </c>
      <c r="AE104" s="24">
        <f>LARGE((H104,L104,P104,T104),4)</f>
        <v>10.9</v>
      </c>
    </row>
    <row r="105" spans="1:31" ht="15.75">
      <c r="A105" s="179">
        <v>11</v>
      </c>
      <c r="B105" s="67" t="str">
        <f ca="1">+'ŽSG Ekipe+POJ'!B115</f>
        <v>Dobrić Katarina</v>
      </c>
      <c r="C105" s="99" t="str">
        <f ca="1">+'ŽSG Ekipe+POJ'!C115</f>
        <v>GK Kaštela</v>
      </c>
      <c r="D105" s="99" t="str">
        <f ca="1">+'ŽSG Ekipe+POJ'!D115</f>
        <v>1999.</v>
      </c>
      <c r="E105" s="92">
        <f ca="1">+'ŽSG Ekipe+POJ'!E115</f>
        <v>6</v>
      </c>
      <c r="F105" s="74">
        <f ca="1">+'ŽSG Ekipe+POJ'!F115</f>
        <v>9</v>
      </c>
      <c r="G105" s="74">
        <f ca="1">+'ŽSG Ekipe+POJ'!G115</f>
        <v>0</v>
      </c>
      <c r="H105" s="170">
        <f t="shared" si="14"/>
        <v>15</v>
      </c>
      <c r="I105" s="92">
        <f ca="1">+'ŽSG Ekipe+POJ'!I115</f>
        <v>6</v>
      </c>
      <c r="J105" s="74">
        <f ca="1">+'ŽSG Ekipe+POJ'!J115</f>
        <v>8.8000000000000007</v>
      </c>
      <c r="K105" s="74">
        <f ca="1">+'ŽSG Ekipe+POJ'!K115</f>
        <v>0</v>
      </c>
      <c r="L105" s="170">
        <f t="shared" si="15"/>
        <v>14.8</v>
      </c>
      <c r="M105" s="92">
        <f ca="1">+'ŽSG Ekipe+POJ'!M115</f>
        <v>6</v>
      </c>
      <c r="N105" s="74">
        <f ca="1">+'ŽSG Ekipe+POJ'!N115</f>
        <v>8.5</v>
      </c>
      <c r="O105" s="74">
        <f ca="1">+'ŽSG Ekipe+POJ'!O115</f>
        <v>0</v>
      </c>
      <c r="P105" s="170">
        <f t="shared" si="16"/>
        <v>14.5</v>
      </c>
      <c r="Q105" s="92">
        <f ca="1">+'ŽSG Ekipe+POJ'!Q115</f>
        <v>6</v>
      </c>
      <c r="R105" s="74">
        <f ca="1">+'ŽSG Ekipe+POJ'!R115</f>
        <v>7.9</v>
      </c>
      <c r="S105" s="74">
        <f ca="1">+'ŽSG Ekipe+POJ'!S115</f>
        <v>0</v>
      </c>
      <c r="T105" s="170">
        <f t="shared" si="17"/>
        <v>13.9</v>
      </c>
      <c r="U105" s="92">
        <f ca="1">+'ŽSG Ekipe+POJ'!U115</f>
        <v>24</v>
      </c>
      <c r="V105" s="74">
        <f ca="1">+'ŽSG Ekipe+POJ'!V115</f>
        <v>34.200000000000003</v>
      </c>
      <c r="W105" s="74">
        <f ca="1">+'ŽSG Ekipe+POJ'!W115</f>
        <v>0</v>
      </c>
      <c r="X105" s="170">
        <f t="shared" si="18"/>
        <v>58.2</v>
      </c>
      <c r="Y105" s="166">
        <v>58.7</v>
      </c>
      <c r="Z105" s="167">
        <v>58</v>
      </c>
      <c r="AA105" s="168">
        <f t="shared" si="19"/>
        <v>116.9</v>
      </c>
      <c r="AB105" s="72">
        <f t="shared" si="20"/>
        <v>15</v>
      </c>
      <c r="AC105" s="24">
        <f>LARGE((H105,L105,P105,T105),2)</f>
        <v>14.8</v>
      </c>
      <c r="AD105" s="24">
        <f>LARGE((H105,L105,P105,T105),3)</f>
        <v>14.5</v>
      </c>
      <c r="AE105" s="24">
        <f>LARGE((H105,L105,P105,T105),4)</f>
        <v>13.9</v>
      </c>
    </row>
    <row r="106" spans="1:31" ht="15.75">
      <c r="A106" s="179">
        <v>12</v>
      </c>
      <c r="B106" s="67">
        <f ca="1">+'ŽSG Ekipe+POJ'!B106</f>
        <v>0</v>
      </c>
      <c r="C106" s="99" t="str">
        <f ca="1">+'ŽSG Ekipe+POJ'!C106</f>
        <v>GK Salto-Solin</v>
      </c>
      <c r="D106" s="215">
        <f ca="1">+'ŽSG Ekipe+POJ'!D106</f>
        <v>0</v>
      </c>
      <c r="E106" s="92">
        <f ca="1">+'ŽSG Ekipe+POJ'!E106</f>
        <v>0</v>
      </c>
      <c r="F106" s="74">
        <f ca="1">+'ŽSG Ekipe+POJ'!F106</f>
        <v>0</v>
      </c>
      <c r="G106" s="74">
        <f ca="1">+'ŽSG Ekipe+POJ'!G106</f>
        <v>0</v>
      </c>
      <c r="H106" s="170">
        <f t="shared" si="14"/>
        <v>0</v>
      </c>
      <c r="I106" s="74">
        <f ca="1">+'ŽSG Ekipe+POJ'!I106</f>
        <v>0</v>
      </c>
      <c r="J106" s="74">
        <f ca="1">+'ŽSG Ekipe+POJ'!J106</f>
        <v>0</v>
      </c>
      <c r="K106" s="74">
        <f ca="1">+'ŽSG Ekipe+POJ'!K106</f>
        <v>0</v>
      </c>
      <c r="L106" s="170">
        <f t="shared" si="15"/>
        <v>0</v>
      </c>
      <c r="M106" s="74">
        <f ca="1">+'ŽSG Ekipe+POJ'!M106</f>
        <v>0</v>
      </c>
      <c r="N106" s="74">
        <f ca="1">+'ŽSG Ekipe+POJ'!N106</f>
        <v>0</v>
      </c>
      <c r="O106" s="74">
        <f ca="1">+'ŽSG Ekipe+POJ'!O106</f>
        <v>0</v>
      </c>
      <c r="P106" s="170">
        <f t="shared" si="16"/>
        <v>0</v>
      </c>
      <c r="Q106" s="74">
        <f ca="1">+'ŽSG Ekipe+POJ'!Q106</f>
        <v>0</v>
      </c>
      <c r="R106" s="74">
        <f ca="1">+'ŽSG Ekipe+POJ'!R106</f>
        <v>0</v>
      </c>
      <c r="S106" s="74">
        <f ca="1">+'ŽSG Ekipe+POJ'!S106</f>
        <v>0</v>
      </c>
      <c r="T106" s="170">
        <f t="shared" si="17"/>
        <v>0</v>
      </c>
      <c r="U106" s="74">
        <f ca="1">+'ŽSG Ekipe+POJ'!U106</f>
        <v>0</v>
      </c>
      <c r="V106" s="74">
        <f ca="1">+'ŽSG Ekipe+POJ'!V106</f>
        <v>0</v>
      </c>
      <c r="W106" s="74">
        <f ca="1">+'ŽSG Ekipe+POJ'!W106</f>
        <v>0</v>
      </c>
      <c r="X106" s="170">
        <f t="shared" si="18"/>
        <v>0</v>
      </c>
      <c r="Y106" s="166">
        <v>57.6</v>
      </c>
      <c r="Z106" s="167">
        <v>57.8</v>
      </c>
      <c r="AA106" s="168">
        <f t="shared" si="19"/>
        <v>115.4</v>
      </c>
      <c r="AB106" s="72">
        <f t="shared" si="20"/>
        <v>0</v>
      </c>
      <c r="AC106" s="24">
        <f>LARGE((H106,L106,P106,T106),2)</f>
        <v>0</v>
      </c>
      <c r="AD106" s="24">
        <f>LARGE((H106,L106,P106,T106),3)</f>
        <v>0</v>
      </c>
      <c r="AE106" s="24">
        <f>LARGE((H106,L106,P106,T106),4)</f>
        <v>0</v>
      </c>
    </row>
    <row r="107" spans="1:31" ht="15.75">
      <c r="A107" s="179">
        <v>13</v>
      </c>
      <c r="B107" s="67">
        <f ca="1">+'ŽSG Ekipe+POJ'!B122</f>
        <v>0</v>
      </c>
      <c r="C107" s="99">
        <f ca="1">+'ŽSG Ekipe+POJ'!C122</f>
        <v>0</v>
      </c>
      <c r="D107" s="99">
        <f ca="1">+'ŽSG Ekipe+POJ'!D122</f>
        <v>0</v>
      </c>
      <c r="E107" s="92">
        <f ca="1">+'ŽSG Ekipe+POJ'!E122</f>
        <v>0</v>
      </c>
      <c r="F107" s="74">
        <f ca="1">+'ŽSG Ekipe+POJ'!F122</f>
        <v>0</v>
      </c>
      <c r="G107" s="74">
        <f ca="1">+'ŽSG Ekipe+POJ'!G122</f>
        <v>0</v>
      </c>
      <c r="H107" s="170">
        <f t="shared" si="14"/>
        <v>0</v>
      </c>
      <c r="I107" s="92">
        <f ca="1">+'ŽSG Ekipe+POJ'!I122</f>
        <v>0</v>
      </c>
      <c r="J107" s="74">
        <f ca="1">+'ŽSG Ekipe+POJ'!J122</f>
        <v>0</v>
      </c>
      <c r="K107" s="74">
        <f ca="1">+'ŽSG Ekipe+POJ'!K122</f>
        <v>0</v>
      </c>
      <c r="L107" s="170">
        <f t="shared" si="15"/>
        <v>0</v>
      </c>
      <c r="M107" s="92">
        <f ca="1">+'ŽSG Ekipe+POJ'!M122</f>
        <v>0</v>
      </c>
      <c r="N107" s="74">
        <f ca="1">+'ŽSG Ekipe+POJ'!N122</f>
        <v>0</v>
      </c>
      <c r="O107" s="74">
        <f ca="1">+'ŽSG Ekipe+POJ'!O122</f>
        <v>0</v>
      </c>
      <c r="P107" s="170">
        <f t="shared" si="16"/>
        <v>0</v>
      </c>
      <c r="Q107" s="92">
        <f ca="1">+'ŽSG Ekipe+POJ'!Q122</f>
        <v>0</v>
      </c>
      <c r="R107" s="74">
        <f ca="1">+'ŽSG Ekipe+POJ'!R122</f>
        <v>0</v>
      </c>
      <c r="S107" s="74">
        <f ca="1">+'ŽSG Ekipe+POJ'!S122</f>
        <v>0</v>
      </c>
      <c r="T107" s="170">
        <f t="shared" si="17"/>
        <v>0</v>
      </c>
      <c r="U107" s="92">
        <f ca="1">+'ŽSG Ekipe+POJ'!U122</f>
        <v>0</v>
      </c>
      <c r="V107" s="74">
        <f ca="1">+'ŽSG Ekipe+POJ'!V122</f>
        <v>0</v>
      </c>
      <c r="W107" s="74">
        <f ca="1">+'ŽSG Ekipe+POJ'!W122</f>
        <v>0</v>
      </c>
      <c r="X107" s="170">
        <f t="shared" si="18"/>
        <v>0</v>
      </c>
      <c r="Y107" s="166">
        <v>58.7</v>
      </c>
      <c r="Z107" s="167">
        <v>0</v>
      </c>
      <c r="AA107" s="168">
        <f t="shared" si="19"/>
        <v>58.7</v>
      </c>
      <c r="AB107" s="72">
        <f t="shared" si="20"/>
        <v>0</v>
      </c>
      <c r="AC107" s="24">
        <f>LARGE((H107,L107,P107,T107),2)</f>
        <v>0</v>
      </c>
      <c r="AD107" s="24">
        <f>LARGE((H107,L107,P107,T107),3)</f>
        <v>0</v>
      </c>
      <c r="AE107" s="24">
        <f>LARGE((H107,L107,P107,T107),4)</f>
        <v>0</v>
      </c>
    </row>
    <row r="108" spans="1:31" ht="15.75">
      <c r="A108" s="179">
        <v>14</v>
      </c>
      <c r="B108" s="67">
        <f ca="1">+'ŽSG Ekipe+POJ'!B112</f>
        <v>0</v>
      </c>
      <c r="C108" s="99">
        <f ca="1">+'ŽSG Ekipe+POJ'!C112</f>
        <v>0</v>
      </c>
      <c r="D108" s="99">
        <f ca="1">+'ŽSG Ekipe+POJ'!D112</f>
        <v>0</v>
      </c>
      <c r="E108" s="92">
        <f ca="1">+'ŽSG Ekipe+POJ'!E112</f>
        <v>0</v>
      </c>
      <c r="F108" s="74">
        <f ca="1">+'ŽSG Ekipe+POJ'!F112</f>
        <v>0</v>
      </c>
      <c r="G108" s="74">
        <f ca="1">+'ŽSG Ekipe+POJ'!G112</f>
        <v>0</v>
      </c>
      <c r="H108" s="170">
        <f t="shared" si="14"/>
        <v>0</v>
      </c>
      <c r="I108" s="92">
        <f ca="1">+'ŽSG Ekipe+POJ'!I112</f>
        <v>0</v>
      </c>
      <c r="J108" s="74">
        <f ca="1">+'ŽSG Ekipe+POJ'!J112</f>
        <v>0</v>
      </c>
      <c r="K108" s="74">
        <f ca="1">+'ŽSG Ekipe+POJ'!K112</f>
        <v>0</v>
      </c>
      <c r="L108" s="170">
        <f t="shared" si="15"/>
        <v>0</v>
      </c>
      <c r="M108" s="92">
        <f ca="1">+'ŽSG Ekipe+POJ'!M112</f>
        <v>0</v>
      </c>
      <c r="N108" s="74">
        <f ca="1">+'ŽSG Ekipe+POJ'!N112</f>
        <v>0</v>
      </c>
      <c r="O108" s="74">
        <f ca="1">+'ŽSG Ekipe+POJ'!O112</f>
        <v>0</v>
      </c>
      <c r="P108" s="170">
        <f t="shared" si="16"/>
        <v>0</v>
      </c>
      <c r="Q108" s="92">
        <f ca="1">+'ŽSG Ekipe+POJ'!Q112</f>
        <v>0</v>
      </c>
      <c r="R108" s="74">
        <f ca="1">+'ŽSG Ekipe+POJ'!R112</f>
        <v>0</v>
      </c>
      <c r="S108" s="74">
        <f ca="1">+'ŽSG Ekipe+POJ'!S112</f>
        <v>0</v>
      </c>
      <c r="T108" s="170">
        <f t="shared" si="17"/>
        <v>0</v>
      </c>
      <c r="U108" s="92">
        <f ca="1">+'ŽSG Ekipe+POJ'!U112</f>
        <v>0</v>
      </c>
      <c r="V108" s="74">
        <f ca="1">+'ŽSG Ekipe+POJ'!V112</f>
        <v>0</v>
      </c>
      <c r="W108" s="74">
        <f ca="1">+'ŽSG Ekipe+POJ'!W112</f>
        <v>0</v>
      </c>
      <c r="X108" s="170">
        <f t="shared" si="18"/>
        <v>0</v>
      </c>
      <c r="Y108" s="166">
        <v>57.25</v>
      </c>
      <c r="Z108" s="167">
        <v>58</v>
      </c>
      <c r="AA108" s="168">
        <f t="shared" si="19"/>
        <v>115.25</v>
      </c>
      <c r="AB108" s="72">
        <f t="shared" si="20"/>
        <v>0</v>
      </c>
      <c r="AC108" s="24">
        <f>LARGE((H108,L108,P108,T108),2)</f>
        <v>0</v>
      </c>
      <c r="AD108" s="24">
        <f>LARGE((H108,L108,P108,T108),3)</f>
        <v>0</v>
      </c>
      <c r="AE108" s="24">
        <f>LARGE((H108,L108,P108,T108),4)</f>
        <v>0</v>
      </c>
    </row>
    <row r="109" spans="1:31" ht="15.75">
      <c r="A109" s="179">
        <v>15</v>
      </c>
      <c r="B109" s="67" t="str">
        <f ca="1">+'ŽSG Ekipe+POJ'!B116</f>
        <v>Sabljić Margareta</v>
      </c>
      <c r="C109" s="99" t="str">
        <f ca="1">+'ŽSG Ekipe+POJ'!C116</f>
        <v>GK Kaštela</v>
      </c>
      <c r="D109" s="99" t="str">
        <f ca="1">+'ŽSG Ekipe+POJ'!D116</f>
        <v>1999.</v>
      </c>
      <c r="E109" s="92">
        <f ca="1">+'ŽSG Ekipe+POJ'!E116</f>
        <v>6</v>
      </c>
      <c r="F109" s="74">
        <f ca="1">+'ŽSG Ekipe+POJ'!F116</f>
        <v>8.4</v>
      </c>
      <c r="G109" s="74">
        <f ca="1">+'ŽSG Ekipe+POJ'!G116</f>
        <v>0</v>
      </c>
      <c r="H109" s="170">
        <f t="shared" si="14"/>
        <v>14.4</v>
      </c>
      <c r="I109" s="92">
        <f ca="1">+'ŽSG Ekipe+POJ'!I116</f>
        <v>6</v>
      </c>
      <c r="J109" s="74">
        <f ca="1">+'ŽSG Ekipe+POJ'!J116</f>
        <v>8.1999999999999993</v>
      </c>
      <c r="K109" s="74">
        <f ca="1">+'ŽSG Ekipe+POJ'!K116</f>
        <v>0</v>
      </c>
      <c r="L109" s="170">
        <f t="shared" si="15"/>
        <v>14.2</v>
      </c>
      <c r="M109" s="92">
        <f ca="1">+'ŽSG Ekipe+POJ'!M116</f>
        <v>5</v>
      </c>
      <c r="N109" s="74">
        <f ca="1">+'ŽSG Ekipe+POJ'!N116</f>
        <v>7.7</v>
      </c>
      <c r="O109" s="74">
        <f ca="1">+'ŽSG Ekipe+POJ'!O116</f>
        <v>0</v>
      </c>
      <c r="P109" s="170">
        <f t="shared" si="16"/>
        <v>12.7</v>
      </c>
      <c r="Q109" s="92">
        <f ca="1">+'ŽSG Ekipe+POJ'!Q116</f>
        <v>5.5</v>
      </c>
      <c r="R109" s="74">
        <f ca="1">+'ŽSG Ekipe+POJ'!R116</f>
        <v>7.9</v>
      </c>
      <c r="S109" s="74">
        <f ca="1">+'ŽSG Ekipe+POJ'!S116</f>
        <v>0</v>
      </c>
      <c r="T109" s="170">
        <f t="shared" si="17"/>
        <v>13.4</v>
      </c>
      <c r="U109" s="92">
        <f ca="1">+'ŽSG Ekipe+POJ'!U116</f>
        <v>22.5</v>
      </c>
      <c r="V109" s="74">
        <f ca="1">+'ŽSG Ekipe+POJ'!V116</f>
        <v>32.200000000000003</v>
      </c>
      <c r="W109" s="74">
        <f ca="1">+'ŽSG Ekipe+POJ'!W116</f>
        <v>0</v>
      </c>
      <c r="X109" s="170">
        <f t="shared" si="18"/>
        <v>54.7</v>
      </c>
      <c r="Y109" s="166">
        <v>57.1</v>
      </c>
      <c r="Z109" s="167">
        <v>56.7</v>
      </c>
      <c r="AA109" s="168">
        <f t="shared" si="19"/>
        <v>113.8</v>
      </c>
      <c r="AB109" s="72">
        <f t="shared" si="20"/>
        <v>14.4</v>
      </c>
      <c r="AC109" s="24">
        <f>LARGE((H109,L109,P109,T109),2)</f>
        <v>14.2</v>
      </c>
      <c r="AD109" s="24">
        <f>LARGE((H109,L109,P109,T109),3)</f>
        <v>13.4</v>
      </c>
      <c r="AE109" s="24">
        <f>LARGE((H109,L109,P109,T109),4)</f>
        <v>12.7</v>
      </c>
    </row>
    <row r="110" spans="1:31" ht="15.75">
      <c r="A110" s="179">
        <v>16</v>
      </c>
      <c r="B110" s="67" t="str">
        <f ca="1">+'ŽSG Ekipe+POJ'!B117</f>
        <v>Ljubić Barbara</v>
      </c>
      <c r="C110" s="99" t="str">
        <f ca="1">+'ŽSG Ekipe+POJ'!C117</f>
        <v>GK Kaštela</v>
      </c>
      <c r="D110" s="99" t="str">
        <f ca="1">+'ŽSG Ekipe+POJ'!D117</f>
        <v>1999.</v>
      </c>
      <c r="E110" s="92">
        <f ca="1">+'ŽSG Ekipe+POJ'!E117</f>
        <v>6</v>
      </c>
      <c r="F110" s="74">
        <f ca="1">+'ŽSG Ekipe+POJ'!F117</f>
        <v>8.8000000000000007</v>
      </c>
      <c r="G110" s="74">
        <f ca="1">+'ŽSG Ekipe+POJ'!G117</f>
        <v>0</v>
      </c>
      <c r="H110" s="170">
        <f t="shared" si="14"/>
        <v>14.8</v>
      </c>
      <c r="I110" s="92">
        <f ca="1">+'ŽSG Ekipe+POJ'!I117</f>
        <v>6</v>
      </c>
      <c r="J110" s="74">
        <f ca="1">+'ŽSG Ekipe+POJ'!J117</f>
        <v>7.5</v>
      </c>
      <c r="K110" s="74">
        <f ca="1">+'ŽSG Ekipe+POJ'!K117</f>
        <v>0</v>
      </c>
      <c r="L110" s="170">
        <f t="shared" si="15"/>
        <v>13.5</v>
      </c>
      <c r="M110" s="92">
        <f ca="1">+'ŽSG Ekipe+POJ'!M117</f>
        <v>4</v>
      </c>
      <c r="N110" s="74">
        <f ca="1">+'ŽSG Ekipe+POJ'!N117</f>
        <v>8.1999999999999993</v>
      </c>
      <c r="O110" s="74">
        <f ca="1">+'ŽSG Ekipe+POJ'!O117</f>
        <v>0</v>
      </c>
      <c r="P110" s="170">
        <f t="shared" si="16"/>
        <v>12.2</v>
      </c>
      <c r="Q110" s="92">
        <f ca="1">+'ŽSG Ekipe+POJ'!Q117</f>
        <v>6</v>
      </c>
      <c r="R110" s="74">
        <f ca="1">+'ŽSG Ekipe+POJ'!R117</f>
        <v>8</v>
      </c>
      <c r="S110" s="74">
        <f ca="1">+'ŽSG Ekipe+POJ'!S117</f>
        <v>0</v>
      </c>
      <c r="T110" s="170">
        <f t="shared" si="17"/>
        <v>14</v>
      </c>
      <c r="U110" s="92">
        <f ca="1">+'ŽSG Ekipe+POJ'!U117</f>
        <v>22</v>
      </c>
      <c r="V110" s="74">
        <f ca="1">+'ŽSG Ekipe+POJ'!V117</f>
        <v>32.5</v>
      </c>
      <c r="W110" s="74">
        <f ca="1">+'ŽSG Ekipe+POJ'!W117</f>
        <v>0</v>
      </c>
      <c r="X110" s="170">
        <f t="shared" si="18"/>
        <v>54.5</v>
      </c>
      <c r="Y110" s="166">
        <v>56.5</v>
      </c>
      <c r="Z110" s="167">
        <v>55.7</v>
      </c>
      <c r="AA110" s="168">
        <f t="shared" si="19"/>
        <v>112.19999999999999</v>
      </c>
      <c r="AB110" s="72">
        <f t="shared" si="20"/>
        <v>14.8</v>
      </c>
      <c r="AC110" s="24">
        <f>LARGE((H110,L110,P110,T110),2)</f>
        <v>14</v>
      </c>
      <c r="AD110" s="24">
        <f>LARGE((H110,L110,P110,T110),3)</f>
        <v>13.5</v>
      </c>
      <c r="AE110" s="24">
        <f>LARGE((H110,L110,P110,T110),4)</f>
        <v>12.2</v>
      </c>
    </row>
    <row r="111" spans="1:31" ht="15.75">
      <c r="A111" s="179">
        <v>17</v>
      </c>
      <c r="B111" s="67" t="str">
        <f ca="1">'ŽSG Ekipe+POJ'!B204</f>
        <v>Andrea Tolić</v>
      </c>
      <c r="C111" s="99" t="str">
        <f ca="1">'ŽSG Ekipe+POJ'!D204</f>
        <v>1999.</v>
      </c>
      <c r="D111" s="99" t="e">
        <f ca="1">'ŽSG Ekipe+POJ'!#REF!</f>
        <v>#REF!</v>
      </c>
      <c r="E111" s="92">
        <f ca="1">+'ŽSG Ekipe+POJ'!E204</f>
        <v>6</v>
      </c>
      <c r="F111" s="74">
        <f ca="1">+'ŽSG Ekipe+POJ'!F204</f>
        <v>8.1999999999999993</v>
      </c>
      <c r="G111" s="74">
        <f ca="1">+'ŽSG Ekipe+POJ'!G204</f>
        <v>0</v>
      </c>
      <c r="H111" s="170">
        <f t="shared" si="14"/>
        <v>14.2</v>
      </c>
      <c r="I111" s="92">
        <f ca="1">+'ŽSG Ekipe+POJ'!I204</f>
        <v>6</v>
      </c>
      <c r="J111" s="74">
        <f ca="1">+'ŽSG Ekipe+POJ'!J204</f>
        <v>6.7</v>
      </c>
      <c r="K111" s="74">
        <f ca="1">+'ŽSG Ekipe+POJ'!K204</f>
        <v>0</v>
      </c>
      <c r="L111" s="170">
        <f t="shared" si="15"/>
        <v>12.7</v>
      </c>
      <c r="M111" s="92">
        <f ca="1">+'ŽSG Ekipe+POJ'!M204</f>
        <v>6</v>
      </c>
      <c r="N111" s="74">
        <f ca="1">+'ŽSG Ekipe+POJ'!N204</f>
        <v>5.9</v>
      </c>
      <c r="O111" s="74">
        <f ca="1">+'ŽSG Ekipe+POJ'!O204</f>
        <v>0</v>
      </c>
      <c r="P111" s="170">
        <f t="shared" si="16"/>
        <v>11.9</v>
      </c>
      <c r="Q111" s="92">
        <f ca="1">+'ŽSG Ekipe+POJ'!Q204</f>
        <v>6</v>
      </c>
      <c r="R111" s="74">
        <f ca="1">+'ŽSG Ekipe+POJ'!R204</f>
        <v>7.2</v>
      </c>
      <c r="S111" s="74">
        <f ca="1">+'ŽSG Ekipe+POJ'!S204</f>
        <v>0</v>
      </c>
      <c r="T111" s="170">
        <f t="shared" si="17"/>
        <v>13.2</v>
      </c>
      <c r="U111" s="92">
        <f ca="1">+'ŽSG Ekipe+POJ'!U204</f>
        <v>24</v>
      </c>
      <c r="V111" s="74">
        <f ca="1">+'ŽSG Ekipe+POJ'!V204</f>
        <v>27.999999999999996</v>
      </c>
      <c r="W111" s="74">
        <f ca="1">+'ŽSG Ekipe+POJ'!W204</f>
        <v>0</v>
      </c>
      <c r="X111" s="170">
        <f t="shared" si="18"/>
        <v>52</v>
      </c>
      <c r="Y111" s="166">
        <v>54.6</v>
      </c>
      <c r="Z111" s="167">
        <v>55.2</v>
      </c>
      <c r="AA111" s="168">
        <f t="shared" si="19"/>
        <v>109.80000000000001</v>
      </c>
      <c r="AB111" s="72">
        <f t="shared" si="20"/>
        <v>14.2</v>
      </c>
      <c r="AC111" s="24">
        <f>LARGE((H111,L111,P111,T111),2)</f>
        <v>13.2</v>
      </c>
      <c r="AD111" s="24">
        <f>LARGE((H111,L111,P111,T111),3)</f>
        <v>12.7</v>
      </c>
      <c r="AE111" s="24">
        <f>LARGE((H111,L111,P111,T111),4)</f>
        <v>11.9</v>
      </c>
    </row>
    <row r="112" spans="1:31" ht="15.75">
      <c r="A112" s="179">
        <v>18</v>
      </c>
      <c r="B112" s="67" t="str">
        <f ca="1">'ŽSG Ekipe+POJ'!B205</f>
        <v>Balja Lucija</v>
      </c>
      <c r="C112" s="99" t="str">
        <f ca="1">'ŽSG Ekipe+POJ'!D205</f>
        <v>1998.</v>
      </c>
      <c r="D112" s="99" t="e">
        <f ca="1">'ŽSG Ekipe+POJ'!#REF!</f>
        <v>#REF!</v>
      </c>
      <c r="E112" s="92">
        <f ca="1">+'ŽSG Ekipe+POJ'!E205</f>
        <v>6</v>
      </c>
      <c r="F112" s="74">
        <f ca="1">+'ŽSG Ekipe+POJ'!F205</f>
        <v>9.6999999999999993</v>
      </c>
      <c r="G112" s="74">
        <f ca="1">+'ŽSG Ekipe+POJ'!G205</f>
        <v>0</v>
      </c>
      <c r="H112" s="170">
        <f t="shared" si="14"/>
        <v>15.7</v>
      </c>
      <c r="I112" s="92">
        <f ca="1">+'ŽSG Ekipe+POJ'!I205</f>
        <v>6</v>
      </c>
      <c r="J112" s="74">
        <f ca="1">+'ŽSG Ekipe+POJ'!J205</f>
        <v>8.6999999999999993</v>
      </c>
      <c r="K112" s="74">
        <f ca="1">+'ŽSG Ekipe+POJ'!K205</f>
        <v>0</v>
      </c>
      <c r="L112" s="170">
        <f t="shared" si="15"/>
        <v>14.7</v>
      </c>
      <c r="M112" s="92">
        <f ca="1">+'ŽSG Ekipe+POJ'!M205</f>
        <v>5</v>
      </c>
      <c r="N112" s="74">
        <f ca="1">+'ŽSG Ekipe+POJ'!N205</f>
        <v>9.3000000000000007</v>
      </c>
      <c r="O112" s="74">
        <f ca="1">+'ŽSG Ekipe+POJ'!O205</f>
        <v>0</v>
      </c>
      <c r="P112" s="170">
        <f t="shared" si="16"/>
        <v>14.3</v>
      </c>
      <c r="Q112" s="92">
        <f ca="1">+'ŽSG Ekipe+POJ'!Q205</f>
        <v>6</v>
      </c>
      <c r="R112" s="74">
        <f ca="1">+'ŽSG Ekipe+POJ'!R205</f>
        <v>9</v>
      </c>
      <c r="S112" s="74">
        <f ca="1">+'ŽSG Ekipe+POJ'!S205</f>
        <v>0</v>
      </c>
      <c r="T112" s="170">
        <f t="shared" si="17"/>
        <v>15</v>
      </c>
      <c r="U112" s="92">
        <f ca="1">+'ŽSG Ekipe+POJ'!U205</f>
        <v>23</v>
      </c>
      <c r="V112" s="74">
        <f ca="1">+'ŽSG Ekipe+POJ'!V205</f>
        <v>36.700000000000003</v>
      </c>
      <c r="W112" s="74">
        <f ca="1">+'ŽSG Ekipe+POJ'!W205</f>
        <v>0</v>
      </c>
      <c r="X112" s="170">
        <f t="shared" si="18"/>
        <v>59.7</v>
      </c>
      <c r="Y112" s="166">
        <v>52.7</v>
      </c>
      <c r="Z112" s="167">
        <v>53.8</v>
      </c>
      <c r="AA112" s="168">
        <f t="shared" si="19"/>
        <v>113.49999999999999</v>
      </c>
      <c r="AB112" s="72">
        <f t="shared" si="20"/>
        <v>15.7</v>
      </c>
      <c r="AC112" s="24">
        <f>LARGE((H112,L112,P112,T112),2)</f>
        <v>15</v>
      </c>
      <c r="AD112" s="24">
        <f>LARGE((H112,L112,P112,T112),3)</f>
        <v>14.7</v>
      </c>
      <c r="AE112" s="24">
        <f>LARGE((H112,L112,P112,T112),4)</f>
        <v>14.3</v>
      </c>
    </row>
    <row r="113" spans="1:31" ht="15.75">
      <c r="A113" s="179">
        <v>19</v>
      </c>
      <c r="B113" s="67">
        <f ca="1">+'ŽSG Ekipe+POJ'!B123</f>
        <v>0</v>
      </c>
      <c r="C113" s="99">
        <f ca="1">+'ŽSG Ekipe+POJ'!C123</f>
        <v>0</v>
      </c>
      <c r="D113" s="99">
        <f ca="1">+'ŽSG Ekipe+POJ'!D123</f>
        <v>0</v>
      </c>
      <c r="E113" s="92">
        <f ca="1">+'ŽSG Ekipe+POJ'!E123</f>
        <v>0</v>
      </c>
      <c r="F113" s="74">
        <f ca="1">+'ŽSG Ekipe+POJ'!F123</f>
        <v>0</v>
      </c>
      <c r="G113" s="74">
        <f ca="1">+'ŽSG Ekipe+POJ'!G123</f>
        <v>0</v>
      </c>
      <c r="H113" s="170">
        <f t="shared" si="14"/>
        <v>0</v>
      </c>
      <c r="I113" s="92">
        <f ca="1">+'ŽSG Ekipe+POJ'!I123</f>
        <v>0</v>
      </c>
      <c r="J113" s="74">
        <f ca="1">+'ŽSG Ekipe+POJ'!J123</f>
        <v>0</v>
      </c>
      <c r="K113" s="74">
        <f ca="1">+'ŽSG Ekipe+POJ'!K123</f>
        <v>0</v>
      </c>
      <c r="L113" s="170">
        <f t="shared" si="15"/>
        <v>0</v>
      </c>
      <c r="M113" s="92">
        <f ca="1">+'ŽSG Ekipe+POJ'!M123</f>
        <v>0</v>
      </c>
      <c r="N113" s="74">
        <f ca="1">+'ŽSG Ekipe+POJ'!N123</f>
        <v>0</v>
      </c>
      <c r="O113" s="74">
        <f ca="1">+'ŽSG Ekipe+POJ'!O123</f>
        <v>0</v>
      </c>
      <c r="P113" s="170">
        <f t="shared" si="16"/>
        <v>0</v>
      </c>
      <c r="Q113" s="92">
        <f ca="1">+'ŽSG Ekipe+POJ'!Q123</f>
        <v>0</v>
      </c>
      <c r="R113" s="74">
        <f ca="1">+'ŽSG Ekipe+POJ'!R123</f>
        <v>0</v>
      </c>
      <c r="S113" s="74">
        <f ca="1">+'ŽSG Ekipe+POJ'!S123</f>
        <v>0</v>
      </c>
      <c r="T113" s="170">
        <f t="shared" si="17"/>
        <v>0</v>
      </c>
      <c r="U113" s="92">
        <f ca="1">+'ŽSG Ekipe+POJ'!U123</f>
        <v>0</v>
      </c>
      <c r="V113" s="74">
        <f ca="1">+'ŽSG Ekipe+POJ'!V123</f>
        <v>0</v>
      </c>
      <c r="W113" s="74">
        <f ca="1">+'ŽSG Ekipe+POJ'!W123</f>
        <v>0</v>
      </c>
      <c r="X113" s="170">
        <f t="shared" si="18"/>
        <v>0</v>
      </c>
      <c r="Y113" s="166">
        <v>54.6</v>
      </c>
      <c r="Z113" s="167">
        <v>0</v>
      </c>
      <c r="AA113" s="168">
        <f t="shared" si="19"/>
        <v>54.6</v>
      </c>
      <c r="AB113" s="72">
        <f t="shared" si="20"/>
        <v>0</v>
      </c>
      <c r="AC113" s="24">
        <f>LARGE((H113,L113,P113,T113),2)</f>
        <v>0</v>
      </c>
      <c r="AD113" s="24">
        <f>LARGE((H113,L113,P113,T113),3)</f>
        <v>0</v>
      </c>
      <c r="AE113" s="24">
        <f>LARGE((H113,L113,P113,T113),4)</f>
        <v>0</v>
      </c>
    </row>
    <row r="114" spans="1:31" ht="15.75">
      <c r="A114" s="179">
        <v>20</v>
      </c>
      <c r="B114" s="67" t="str">
        <f ca="1">+'ŽSG Ekipe+POJ'!B118</f>
        <v>Katić Ana</v>
      </c>
      <c r="C114" s="99" t="str">
        <f ca="1">+'ŽSG Ekipe+POJ'!C118</f>
        <v>GK Kaštela</v>
      </c>
      <c r="D114" s="99" t="str">
        <f ca="1">+'ŽSG Ekipe+POJ'!D118</f>
        <v>1999.</v>
      </c>
      <c r="E114" s="92">
        <f ca="1">+'ŽSG Ekipe+POJ'!E118</f>
        <v>6</v>
      </c>
      <c r="F114" s="74">
        <f ca="1">+'ŽSG Ekipe+POJ'!F118</f>
        <v>9.3000000000000007</v>
      </c>
      <c r="G114" s="74">
        <f ca="1">+'ŽSG Ekipe+POJ'!G118</f>
        <v>0</v>
      </c>
      <c r="H114" s="170">
        <f t="shared" si="14"/>
        <v>15.3</v>
      </c>
      <c r="I114" s="92">
        <f ca="1">+'ŽSG Ekipe+POJ'!I118</f>
        <v>6</v>
      </c>
      <c r="J114" s="74">
        <f ca="1">+'ŽSG Ekipe+POJ'!J118</f>
        <v>6.6</v>
      </c>
      <c r="K114" s="74">
        <f ca="1">+'ŽSG Ekipe+POJ'!K118</f>
        <v>0</v>
      </c>
      <c r="L114" s="170">
        <f t="shared" si="15"/>
        <v>12.6</v>
      </c>
      <c r="M114" s="92">
        <f ca="1">+'ŽSG Ekipe+POJ'!M118</f>
        <v>2.5</v>
      </c>
      <c r="N114" s="74">
        <f ca="1">+'ŽSG Ekipe+POJ'!N118</f>
        <v>7.3</v>
      </c>
      <c r="O114" s="74">
        <f ca="1">+'ŽSG Ekipe+POJ'!O118</f>
        <v>0</v>
      </c>
      <c r="P114" s="170">
        <f t="shared" si="16"/>
        <v>9.8000000000000007</v>
      </c>
      <c r="Q114" s="92">
        <f ca="1">+'ŽSG Ekipe+POJ'!Q118</f>
        <v>5.5</v>
      </c>
      <c r="R114" s="74">
        <f ca="1">+'ŽSG Ekipe+POJ'!R118</f>
        <v>7.4</v>
      </c>
      <c r="S114" s="74">
        <f ca="1">+'ŽSG Ekipe+POJ'!S118</f>
        <v>0</v>
      </c>
      <c r="T114" s="170">
        <f t="shared" si="17"/>
        <v>12.9</v>
      </c>
      <c r="U114" s="92">
        <f ca="1">+'ŽSG Ekipe+POJ'!U118</f>
        <v>20</v>
      </c>
      <c r="V114" s="74">
        <f ca="1">+'ŽSG Ekipe+POJ'!V118</f>
        <v>30.6</v>
      </c>
      <c r="W114" s="74">
        <f ca="1">+'ŽSG Ekipe+POJ'!W118</f>
        <v>0</v>
      </c>
      <c r="X114" s="170">
        <f t="shared" si="18"/>
        <v>50.6</v>
      </c>
      <c r="Y114" s="166">
        <v>48.9</v>
      </c>
      <c r="Z114" s="167">
        <v>53.4</v>
      </c>
      <c r="AA114" s="168">
        <f t="shared" si="19"/>
        <v>104</v>
      </c>
      <c r="AB114" s="72">
        <f t="shared" si="20"/>
        <v>15.3</v>
      </c>
      <c r="AC114" s="24">
        <f>LARGE((H114,L114,P114,T114),2)</f>
        <v>12.9</v>
      </c>
      <c r="AD114" s="24">
        <f>LARGE((H114,L114,P114,T114),3)</f>
        <v>12.6</v>
      </c>
      <c r="AE114" s="24">
        <f>LARGE((H114,L114,P114,T114),4)</f>
        <v>9.8000000000000007</v>
      </c>
    </row>
    <row r="115" spans="1:31" ht="15.75">
      <c r="A115" s="179">
        <v>21</v>
      </c>
      <c r="B115" s="67" t="e">
        <f ca="1">'ŽSG Ekipe+POJ'!#REF!</f>
        <v>#REF!</v>
      </c>
      <c r="C115" s="99" t="e">
        <f ca="1">'ŽSG Ekipe+POJ'!#REF!</f>
        <v>#REF!</v>
      </c>
      <c r="D115" s="99" t="e">
        <f ca="1">'ŽSG Ekipe+POJ'!#REF!</f>
        <v>#REF!</v>
      </c>
      <c r="E115" s="92">
        <f ca="1">+'ŽSG Ekipe+POJ'!E209</f>
        <v>0</v>
      </c>
      <c r="F115" s="74">
        <f ca="1">+'ŽSG Ekipe+POJ'!F209</f>
        <v>0</v>
      </c>
      <c r="G115" s="74">
        <f ca="1">+'ŽSG Ekipe+POJ'!G209</f>
        <v>0</v>
      </c>
      <c r="H115" s="170">
        <f t="shared" si="14"/>
        <v>0</v>
      </c>
      <c r="I115" s="92">
        <f ca="1">+'ŽSG Ekipe+POJ'!I209</f>
        <v>0</v>
      </c>
      <c r="J115" s="74">
        <f ca="1">+'ŽSG Ekipe+POJ'!J209</f>
        <v>0</v>
      </c>
      <c r="K115" s="74">
        <f ca="1">+'ŽSG Ekipe+POJ'!K209</f>
        <v>0</v>
      </c>
      <c r="L115" s="170">
        <f t="shared" si="15"/>
        <v>0</v>
      </c>
      <c r="M115" s="92">
        <f ca="1">+'ŽSG Ekipe+POJ'!M209</f>
        <v>0</v>
      </c>
      <c r="N115" s="74">
        <f ca="1">+'ŽSG Ekipe+POJ'!N209</f>
        <v>0</v>
      </c>
      <c r="O115" s="74">
        <f ca="1">+'ŽSG Ekipe+POJ'!O209</f>
        <v>0</v>
      </c>
      <c r="P115" s="170">
        <f t="shared" si="16"/>
        <v>0</v>
      </c>
      <c r="Q115" s="92">
        <f ca="1">+'ŽSG Ekipe+POJ'!Q209</f>
        <v>0</v>
      </c>
      <c r="R115" s="74">
        <f ca="1">+'ŽSG Ekipe+POJ'!R209</f>
        <v>0</v>
      </c>
      <c r="S115" s="74">
        <f ca="1">+'ŽSG Ekipe+POJ'!S209</f>
        <v>0</v>
      </c>
      <c r="T115" s="170">
        <f t="shared" si="17"/>
        <v>0</v>
      </c>
      <c r="U115" s="92">
        <f ca="1">+'ŽSG Ekipe+POJ'!U209</f>
        <v>0</v>
      </c>
      <c r="V115" s="74">
        <f ca="1">+'ŽSG Ekipe+POJ'!V209</f>
        <v>0</v>
      </c>
      <c r="W115" s="74">
        <f ca="1">+'ŽSG Ekipe+POJ'!W209</f>
        <v>0</v>
      </c>
      <c r="X115" s="170">
        <f t="shared" si="18"/>
        <v>0</v>
      </c>
      <c r="Y115" s="166">
        <v>52.6</v>
      </c>
      <c r="Z115" s="167">
        <v>0</v>
      </c>
      <c r="AA115" s="168">
        <f t="shared" si="19"/>
        <v>52.6</v>
      </c>
      <c r="AB115" s="72">
        <f t="shared" si="20"/>
        <v>0</v>
      </c>
      <c r="AC115" s="24">
        <f>LARGE((H115,L115,P115,T115),2)</f>
        <v>0</v>
      </c>
      <c r="AD115" s="24">
        <f>LARGE((H115,L115,P115,T115),3)</f>
        <v>0</v>
      </c>
      <c r="AE115" s="24">
        <f>LARGE((H115,L115,P115,T115),4)</f>
        <v>0</v>
      </c>
    </row>
    <row r="116" spans="1:31" ht="15.75">
      <c r="A116" s="179">
        <v>22</v>
      </c>
      <c r="B116" s="67" t="str">
        <f ca="1">+'ŽSG Ekipe+POJ'!B119</f>
        <v>Milardović Ivana</v>
      </c>
      <c r="C116" s="99" t="str">
        <f ca="1">+'ŽSG Ekipe+POJ'!C119</f>
        <v>GK Kaštela</v>
      </c>
      <c r="D116" s="99" t="str">
        <f ca="1">+'ŽSG Ekipe+POJ'!D119</f>
        <v>1999.</v>
      </c>
      <c r="E116" s="92">
        <f ca="1">+'ŽSG Ekipe+POJ'!E119</f>
        <v>6</v>
      </c>
      <c r="F116" s="74">
        <f ca="1">+'ŽSG Ekipe+POJ'!F119</f>
        <v>8.6999999999999993</v>
      </c>
      <c r="G116" s="74">
        <f ca="1">+'ŽSG Ekipe+POJ'!G119</f>
        <v>0</v>
      </c>
      <c r="H116" s="170">
        <f t="shared" si="14"/>
        <v>14.7</v>
      </c>
      <c r="I116" s="92">
        <f ca="1">+'ŽSG Ekipe+POJ'!I119</f>
        <v>2.5</v>
      </c>
      <c r="J116" s="74">
        <f ca="1">+'ŽSG Ekipe+POJ'!J119</f>
        <v>8</v>
      </c>
      <c r="K116" s="74">
        <f ca="1">+'ŽSG Ekipe+POJ'!K119</f>
        <v>0</v>
      </c>
      <c r="L116" s="170">
        <f t="shared" si="15"/>
        <v>10.5</v>
      </c>
      <c r="M116" s="92">
        <f ca="1">+'ŽSG Ekipe+POJ'!M119</f>
        <v>4</v>
      </c>
      <c r="N116" s="74">
        <f ca="1">+'ŽSG Ekipe+POJ'!N119</f>
        <v>5.5</v>
      </c>
      <c r="O116" s="74">
        <f ca="1">+'ŽSG Ekipe+POJ'!O119</f>
        <v>0</v>
      </c>
      <c r="P116" s="170">
        <f t="shared" si="16"/>
        <v>9.5</v>
      </c>
      <c r="Q116" s="92">
        <f ca="1">+'ŽSG Ekipe+POJ'!Q119</f>
        <v>6</v>
      </c>
      <c r="R116" s="74">
        <f ca="1">+'ŽSG Ekipe+POJ'!R119</f>
        <v>8.4</v>
      </c>
      <c r="S116" s="74">
        <f ca="1">+'ŽSG Ekipe+POJ'!S119</f>
        <v>0</v>
      </c>
      <c r="T116" s="170">
        <f t="shared" si="17"/>
        <v>14.4</v>
      </c>
      <c r="U116" s="92">
        <f ca="1">+'ŽSG Ekipe+POJ'!U119</f>
        <v>18.5</v>
      </c>
      <c r="V116" s="74">
        <f ca="1">+'ŽSG Ekipe+POJ'!V119</f>
        <v>30.6</v>
      </c>
      <c r="W116" s="74">
        <f ca="1">+'ŽSG Ekipe+POJ'!W119</f>
        <v>0</v>
      </c>
      <c r="X116" s="170">
        <f t="shared" si="18"/>
        <v>49.1</v>
      </c>
      <c r="Y116" s="166">
        <v>51.6</v>
      </c>
      <c r="Z116" s="167">
        <v>48.4</v>
      </c>
      <c r="AA116" s="168">
        <f t="shared" si="19"/>
        <v>100.69999999999999</v>
      </c>
      <c r="AB116" s="72">
        <f t="shared" si="20"/>
        <v>14.7</v>
      </c>
      <c r="AC116" s="24">
        <f>LARGE((H116,L116,P116,T116),2)</f>
        <v>14.4</v>
      </c>
      <c r="AD116" s="24">
        <f>LARGE((H116,L116,P116,T116),3)</f>
        <v>10.5</v>
      </c>
      <c r="AE116" s="24">
        <f>LARGE((H116,L116,P116,T116),4)</f>
        <v>9.5</v>
      </c>
    </row>
    <row r="117" spans="1:31" ht="15.75">
      <c r="A117" s="179">
        <v>23</v>
      </c>
      <c r="B117" s="67">
        <f ca="1">+'ŽSG Ekipe+POJ'!B120</f>
        <v>0</v>
      </c>
      <c r="C117" s="99" t="str">
        <f ca="1">+'ŽSG Ekipe+POJ'!C120</f>
        <v>GK Kaštela</v>
      </c>
      <c r="D117" s="222">
        <f ca="1">+'ŽSG Ekipe+POJ'!D120</f>
        <v>0</v>
      </c>
      <c r="E117" s="94">
        <f ca="1">+'ŽSG Ekipe+POJ'!E120</f>
        <v>0</v>
      </c>
      <c r="F117" s="74">
        <f ca="1">+'ŽSG Ekipe+POJ'!F120</f>
        <v>0</v>
      </c>
      <c r="G117" s="74">
        <f ca="1">+'ŽSG Ekipe+POJ'!G120</f>
        <v>0</v>
      </c>
      <c r="H117" s="170">
        <f t="shared" si="14"/>
        <v>0</v>
      </c>
      <c r="I117" s="74">
        <f ca="1">+'ŽSG Ekipe+POJ'!I120</f>
        <v>0</v>
      </c>
      <c r="J117" s="74">
        <f ca="1">+'ŽSG Ekipe+POJ'!J120</f>
        <v>0</v>
      </c>
      <c r="K117" s="74">
        <f ca="1">+'ŽSG Ekipe+POJ'!K120</f>
        <v>0</v>
      </c>
      <c r="L117" s="170">
        <f t="shared" si="15"/>
        <v>0</v>
      </c>
      <c r="M117" s="74">
        <f ca="1">+'ŽSG Ekipe+POJ'!M120</f>
        <v>0</v>
      </c>
      <c r="N117" s="74">
        <f ca="1">+'ŽSG Ekipe+POJ'!N120</f>
        <v>0</v>
      </c>
      <c r="O117" s="74">
        <f ca="1">+'ŽSG Ekipe+POJ'!O120</f>
        <v>0</v>
      </c>
      <c r="P117" s="170">
        <f t="shared" si="16"/>
        <v>0</v>
      </c>
      <c r="Q117" s="74">
        <f ca="1">+'ŽSG Ekipe+POJ'!Q120</f>
        <v>0</v>
      </c>
      <c r="R117" s="74">
        <f ca="1">+'ŽSG Ekipe+POJ'!R120</f>
        <v>0</v>
      </c>
      <c r="S117" s="74">
        <f ca="1">+'ŽSG Ekipe+POJ'!S120</f>
        <v>0</v>
      </c>
      <c r="T117" s="170">
        <f t="shared" si="17"/>
        <v>0</v>
      </c>
      <c r="U117" s="74">
        <f ca="1">+'ŽSG Ekipe+POJ'!U120</f>
        <v>0</v>
      </c>
      <c r="V117" s="74">
        <f ca="1">+'ŽSG Ekipe+POJ'!V120</f>
        <v>0</v>
      </c>
      <c r="W117" s="74">
        <f ca="1">+'ŽSG Ekipe+POJ'!W120</f>
        <v>0</v>
      </c>
      <c r="X117" s="170">
        <f t="shared" si="18"/>
        <v>0</v>
      </c>
      <c r="Y117" s="166">
        <v>0</v>
      </c>
      <c r="Z117" s="167">
        <v>50.2</v>
      </c>
      <c r="AA117" s="168">
        <f t="shared" si="19"/>
        <v>50.2</v>
      </c>
      <c r="AB117" s="72">
        <f t="shared" si="20"/>
        <v>0</v>
      </c>
      <c r="AC117" s="24">
        <f>LARGE((H117,L117,P117,T117),2)</f>
        <v>0</v>
      </c>
      <c r="AD117" s="24">
        <f>LARGE((H117,L117,P117,T117),3)</f>
        <v>0</v>
      </c>
      <c r="AE117" s="24">
        <f>LARGE((H117,L117,P117,T117),4)</f>
        <v>0</v>
      </c>
    </row>
    <row r="118" spans="1:31" ht="15.75">
      <c r="A118" s="179">
        <v>24</v>
      </c>
      <c r="B118" s="67">
        <f ca="1">+'ŽSG Ekipe+POJ'!B124</f>
        <v>0</v>
      </c>
      <c r="C118" s="99">
        <f ca="1">+'ŽSG Ekipe+POJ'!C124</f>
        <v>0</v>
      </c>
      <c r="D118" s="99">
        <f ca="1">+'ŽSG Ekipe+POJ'!D124</f>
        <v>0</v>
      </c>
      <c r="E118" s="190">
        <f ca="1">+'ŽSG Ekipe+POJ'!E124</f>
        <v>0</v>
      </c>
      <c r="F118" s="74">
        <f ca="1">+'ŽSG Ekipe+POJ'!F124</f>
        <v>0</v>
      </c>
      <c r="G118" s="94">
        <f ca="1">+'ŽSG Ekipe+POJ'!G124</f>
        <v>0</v>
      </c>
      <c r="H118" s="170">
        <f t="shared" si="14"/>
        <v>0</v>
      </c>
      <c r="I118" s="190">
        <f ca="1">+'ŽSG Ekipe+POJ'!I124</f>
        <v>0</v>
      </c>
      <c r="J118" s="74">
        <f ca="1">+'ŽSG Ekipe+POJ'!J124</f>
        <v>0</v>
      </c>
      <c r="K118" s="94">
        <f ca="1">+'ŽSG Ekipe+POJ'!K124</f>
        <v>0</v>
      </c>
      <c r="L118" s="170">
        <f t="shared" si="15"/>
        <v>0</v>
      </c>
      <c r="M118" s="190">
        <f ca="1">+'ŽSG Ekipe+POJ'!M124</f>
        <v>0</v>
      </c>
      <c r="N118" s="74">
        <f ca="1">+'ŽSG Ekipe+POJ'!N124</f>
        <v>0</v>
      </c>
      <c r="O118" s="94">
        <f ca="1">+'ŽSG Ekipe+POJ'!O124</f>
        <v>0</v>
      </c>
      <c r="P118" s="170">
        <f t="shared" si="16"/>
        <v>0</v>
      </c>
      <c r="Q118" s="190">
        <f ca="1">+'ŽSG Ekipe+POJ'!Q124</f>
        <v>0</v>
      </c>
      <c r="R118" s="74">
        <f ca="1">+'ŽSG Ekipe+POJ'!R124</f>
        <v>0</v>
      </c>
      <c r="S118" s="94">
        <f ca="1">+'ŽSG Ekipe+POJ'!S124</f>
        <v>0</v>
      </c>
      <c r="T118" s="170">
        <f t="shared" si="17"/>
        <v>0</v>
      </c>
      <c r="U118" s="190">
        <f ca="1">+'ŽSG Ekipe+POJ'!U124</f>
        <v>0</v>
      </c>
      <c r="V118" s="74">
        <f ca="1">+'ŽSG Ekipe+POJ'!V124</f>
        <v>0</v>
      </c>
      <c r="W118" s="94">
        <f ca="1">+'ŽSG Ekipe+POJ'!W124</f>
        <v>0</v>
      </c>
      <c r="X118" s="170">
        <f t="shared" si="18"/>
        <v>0</v>
      </c>
      <c r="Y118" s="166">
        <v>50.8</v>
      </c>
      <c r="Z118" s="167">
        <v>0</v>
      </c>
      <c r="AA118" s="168">
        <f t="shared" si="19"/>
        <v>50.8</v>
      </c>
      <c r="AB118" s="72">
        <f t="shared" si="20"/>
        <v>0</v>
      </c>
      <c r="AC118" s="24">
        <f>LARGE((H118,L118,P118,T118),2)</f>
        <v>0</v>
      </c>
      <c r="AD118" s="24">
        <f>LARGE((H118,L118,P118,T118),3)</f>
        <v>0</v>
      </c>
      <c r="AE118" s="24">
        <f>LARGE((H118,L118,P118,T118),4)</f>
        <v>0</v>
      </c>
    </row>
    <row r="119" spans="1:31" ht="15.75">
      <c r="A119" s="179">
        <v>25</v>
      </c>
      <c r="B119" s="67">
        <f ca="1">+'ŽSG Ekipe+POJ'!B211</f>
        <v>0</v>
      </c>
      <c r="C119" s="99">
        <f ca="1">+'ŽSG Ekipe+POJ'!C211</f>
        <v>0</v>
      </c>
      <c r="D119" s="99">
        <f ca="1">+'ŽSG Ekipe+POJ'!D211</f>
        <v>0</v>
      </c>
      <c r="E119" s="92">
        <f ca="1">+'ŽSG Ekipe+POJ'!E211</f>
        <v>0</v>
      </c>
      <c r="F119" s="74">
        <f ca="1">+'ŽSG Ekipe+POJ'!F211</f>
        <v>0</v>
      </c>
      <c r="G119" s="74">
        <f ca="1">+'ŽSG Ekipe+POJ'!G211</f>
        <v>0</v>
      </c>
      <c r="H119" s="170">
        <f t="shared" si="14"/>
        <v>0</v>
      </c>
      <c r="I119" s="92">
        <f ca="1">+'ŽSG Ekipe+POJ'!I211</f>
        <v>0</v>
      </c>
      <c r="J119" s="74">
        <f ca="1">+'ŽSG Ekipe+POJ'!J211</f>
        <v>0</v>
      </c>
      <c r="K119" s="74">
        <f ca="1">+'ŽSG Ekipe+POJ'!K211</f>
        <v>0</v>
      </c>
      <c r="L119" s="170">
        <f t="shared" si="15"/>
        <v>0</v>
      </c>
      <c r="M119" s="92">
        <f ca="1">+'ŽSG Ekipe+POJ'!M211</f>
        <v>0</v>
      </c>
      <c r="N119" s="74">
        <f ca="1">+'ŽSG Ekipe+POJ'!N211</f>
        <v>0</v>
      </c>
      <c r="O119" s="74">
        <f ca="1">+'ŽSG Ekipe+POJ'!O211</f>
        <v>0</v>
      </c>
      <c r="P119" s="170">
        <f t="shared" si="16"/>
        <v>0</v>
      </c>
      <c r="Q119" s="92">
        <f ca="1">+'ŽSG Ekipe+POJ'!Q211</f>
        <v>0</v>
      </c>
      <c r="R119" s="74">
        <f ca="1">+'ŽSG Ekipe+POJ'!R211</f>
        <v>0</v>
      </c>
      <c r="S119" s="74">
        <f ca="1">+'ŽSG Ekipe+POJ'!S211</f>
        <v>0</v>
      </c>
      <c r="T119" s="170">
        <f t="shared" si="17"/>
        <v>0</v>
      </c>
      <c r="U119" s="92">
        <f ca="1">+'ŽSG Ekipe+POJ'!U211</f>
        <v>0</v>
      </c>
      <c r="V119" s="74">
        <f ca="1">+'ŽSG Ekipe+POJ'!V211</f>
        <v>0</v>
      </c>
      <c r="W119" s="74">
        <f ca="1">+'ŽSG Ekipe+POJ'!W211</f>
        <v>0</v>
      </c>
      <c r="X119" s="170">
        <f t="shared" si="18"/>
        <v>0</v>
      </c>
      <c r="Y119" s="166">
        <v>39.6</v>
      </c>
      <c r="Z119" s="167">
        <v>0</v>
      </c>
      <c r="AA119" s="168">
        <f t="shared" si="19"/>
        <v>39.6</v>
      </c>
      <c r="AB119" s="72">
        <f t="shared" si="20"/>
        <v>0</v>
      </c>
      <c r="AC119" s="24">
        <f>LARGE((H119,L119,P119,T119),2)</f>
        <v>0</v>
      </c>
      <c r="AD119" s="24">
        <f>LARGE((H119,L119,P119,T119),3)</f>
        <v>0</v>
      </c>
      <c r="AE119" s="24">
        <f>LARGE((H119,L119,P119,T119),4)</f>
        <v>0</v>
      </c>
    </row>
    <row r="120" spans="1:31" ht="15.75">
      <c r="A120" s="179">
        <v>26</v>
      </c>
      <c r="B120" s="67">
        <f ca="1">+'ŽSG Ekipe+POJ'!B126</f>
        <v>0</v>
      </c>
      <c r="C120" s="99">
        <f ca="1">+'ŽSG Ekipe+POJ'!C126</f>
        <v>0</v>
      </c>
      <c r="D120" s="99">
        <f ca="1">+'ŽSG Ekipe+POJ'!D126</f>
        <v>0</v>
      </c>
      <c r="E120" s="233">
        <f ca="1">+'ŽSG Ekipe+POJ'!E126</f>
        <v>0</v>
      </c>
      <c r="F120" s="234">
        <f ca="1">+'ŽSG Ekipe+POJ'!F126</f>
        <v>0</v>
      </c>
      <c r="G120" s="214">
        <f ca="1">+'ŽSG Ekipe+POJ'!G126</f>
        <v>0</v>
      </c>
      <c r="H120" s="170">
        <f t="shared" si="14"/>
        <v>0</v>
      </c>
      <c r="I120" s="233">
        <f ca="1">+'ŽSG Ekipe+POJ'!I126</f>
        <v>0</v>
      </c>
      <c r="J120" s="234">
        <f ca="1">+'ŽSG Ekipe+POJ'!J126</f>
        <v>0</v>
      </c>
      <c r="K120" s="214">
        <f ca="1">+'ŽSG Ekipe+POJ'!K126</f>
        <v>0</v>
      </c>
      <c r="L120" s="170">
        <f t="shared" si="15"/>
        <v>0</v>
      </c>
      <c r="M120" s="233">
        <f ca="1">+'ŽSG Ekipe+POJ'!M126</f>
        <v>0</v>
      </c>
      <c r="N120" s="234">
        <f ca="1">+'ŽSG Ekipe+POJ'!N126</f>
        <v>0</v>
      </c>
      <c r="O120" s="214">
        <f ca="1">+'ŽSG Ekipe+POJ'!O126</f>
        <v>0</v>
      </c>
      <c r="P120" s="170">
        <f t="shared" si="16"/>
        <v>0</v>
      </c>
      <c r="Q120" s="233">
        <f ca="1">+'ŽSG Ekipe+POJ'!Q126</f>
        <v>0</v>
      </c>
      <c r="R120" s="234">
        <f ca="1">+'ŽSG Ekipe+POJ'!R126</f>
        <v>0</v>
      </c>
      <c r="S120" s="214">
        <f ca="1">+'ŽSG Ekipe+POJ'!S126</f>
        <v>0</v>
      </c>
      <c r="T120" s="170">
        <f t="shared" si="17"/>
        <v>0</v>
      </c>
      <c r="U120" s="216">
        <f ca="1">+'ŽSG Ekipe+POJ'!U126</f>
        <v>0</v>
      </c>
      <c r="V120" s="214">
        <f ca="1">+'ŽSG Ekipe+POJ'!V126</f>
        <v>0</v>
      </c>
      <c r="W120" s="214">
        <f ca="1">+'ŽSG Ekipe+POJ'!W126</f>
        <v>0</v>
      </c>
      <c r="X120" s="170">
        <f t="shared" si="18"/>
        <v>0</v>
      </c>
      <c r="Y120" s="166">
        <v>0</v>
      </c>
      <c r="Z120" s="167">
        <v>0</v>
      </c>
      <c r="AA120" s="168">
        <f t="shared" si="19"/>
        <v>0</v>
      </c>
      <c r="AB120" s="72">
        <f t="shared" si="20"/>
        <v>0</v>
      </c>
      <c r="AC120" s="24">
        <f>LARGE((H120,L120,P120,T120),2)</f>
        <v>0</v>
      </c>
      <c r="AD120" s="24">
        <f>LARGE((H120,L120,P120,T120),3)</f>
        <v>0</v>
      </c>
      <c r="AE120" s="24">
        <f>LARGE((H120,L120,P120,T120),4)</f>
        <v>0</v>
      </c>
    </row>
    <row r="121" spans="1:31" ht="15.75">
      <c r="A121" s="179">
        <v>27</v>
      </c>
      <c r="B121" s="67">
        <f ca="1">'ŽSG Ekipe+POJ'!B212</f>
        <v>0</v>
      </c>
      <c r="C121" s="67">
        <f ca="1">'ŽSG Ekipe+POJ'!C212</f>
        <v>0</v>
      </c>
      <c r="D121" s="99">
        <f ca="1">'ŽSG Ekipe+POJ'!D212</f>
        <v>0</v>
      </c>
      <c r="E121" s="233">
        <f ca="1">'ŽSG Ekipe+POJ'!E212</f>
        <v>0</v>
      </c>
      <c r="F121" s="234">
        <f ca="1">'ŽSG Ekipe+POJ'!F212</f>
        <v>0</v>
      </c>
      <c r="G121" s="214">
        <f ca="1">'ŽSG Ekipe+POJ'!G212</f>
        <v>0</v>
      </c>
      <c r="H121" s="170">
        <f t="shared" si="14"/>
        <v>0</v>
      </c>
      <c r="I121" s="233">
        <f ca="1">'ŽSG Ekipe+POJ'!I212</f>
        <v>0</v>
      </c>
      <c r="J121" s="234">
        <f ca="1">'ŽSG Ekipe+POJ'!J212</f>
        <v>0</v>
      </c>
      <c r="K121" s="214">
        <f ca="1">'ŽSG Ekipe+POJ'!K212</f>
        <v>0</v>
      </c>
      <c r="L121" s="170">
        <f t="shared" si="15"/>
        <v>0</v>
      </c>
      <c r="M121" s="233">
        <f ca="1">'ŽSG Ekipe+POJ'!M212</f>
        <v>0</v>
      </c>
      <c r="N121" s="234">
        <f ca="1">'ŽSG Ekipe+POJ'!N212</f>
        <v>0</v>
      </c>
      <c r="O121" s="214">
        <f ca="1">'ŽSG Ekipe+POJ'!O212</f>
        <v>0</v>
      </c>
      <c r="P121" s="170">
        <f t="shared" si="16"/>
        <v>0</v>
      </c>
      <c r="Q121" s="233">
        <f ca="1">'ŽSG Ekipe+POJ'!Q212</f>
        <v>0</v>
      </c>
      <c r="R121" s="234">
        <f ca="1">'ŽSG Ekipe+POJ'!R212</f>
        <v>0</v>
      </c>
      <c r="S121" s="214">
        <f ca="1">'ŽSG Ekipe+POJ'!S212</f>
        <v>0</v>
      </c>
      <c r="T121" s="170">
        <f t="shared" si="17"/>
        <v>0</v>
      </c>
      <c r="U121" s="216">
        <f ca="1">'ŽSG Ekipe+POJ'!U212</f>
        <v>0</v>
      </c>
      <c r="V121" s="214">
        <f ca="1">'ŽSG Ekipe+POJ'!V212</f>
        <v>0</v>
      </c>
      <c r="W121" s="214">
        <f ca="1">'ŽSG Ekipe+POJ'!W212</f>
        <v>0</v>
      </c>
      <c r="X121" s="170">
        <f t="shared" si="18"/>
        <v>0</v>
      </c>
      <c r="Y121" s="166">
        <v>0</v>
      </c>
      <c r="Z121" s="167">
        <v>0</v>
      </c>
      <c r="AA121" s="168">
        <f t="shared" si="19"/>
        <v>0</v>
      </c>
      <c r="AB121" s="72">
        <f t="shared" si="20"/>
        <v>0</v>
      </c>
      <c r="AC121" s="24">
        <f>LARGE((H121,L121,P121,T121),2)</f>
        <v>0</v>
      </c>
      <c r="AD121" s="24">
        <f>LARGE((H121,L121,P121,T121),3)</f>
        <v>0</v>
      </c>
      <c r="AE121" s="24">
        <f>LARGE((H121,L121,P121,T121),4)</f>
        <v>0</v>
      </c>
    </row>
    <row r="122" spans="1:31" ht="15.75">
      <c r="A122" s="179">
        <v>28</v>
      </c>
      <c r="B122" s="67">
        <f ca="1">'ŽSG Ekipe+POJ'!B213</f>
        <v>0</v>
      </c>
      <c r="C122" s="67">
        <f ca="1">'ŽSG Ekipe+POJ'!C213</f>
        <v>0</v>
      </c>
      <c r="D122" s="99">
        <f ca="1">'ŽSG Ekipe+POJ'!D213</f>
        <v>0</v>
      </c>
      <c r="E122" s="233">
        <f ca="1">'ŽSG Ekipe+POJ'!E213</f>
        <v>0</v>
      </c>
      <c r="F122" s="234">
        <f ca="1">'ŽSG Ekipe+POJ'!F213</f>
        <v>0</v>
      </c>
      <c r="G122" s="214">
        <f ca="1">'ŽSG Ekipe+POJ'!G213</f>
        <v>0</v>
      </c>
      <c r="H122" s="169">
        <f t="shared" si="14"/>
        <v>0</v>
      </c>
      <c r="I122" s="233">
        <f ca="1">'ŽSG Ekipe+POJ'!I213</f>
        <v>0</v>
      </c>
      <c r="J122" s="234">
        <f ca="1">'ŽSG Ekipe+POJ'!J213</f>
        <v>0</v>
      </c>
      <c r="K122" s="214">
        <f ca="1">'ŽSG Ekipe+POJ'!K213</f>
        <v>0</v>
      </c>
      <c r="L122" s="169">
        <f t="shared" si="15"/>
        <v>0</v>
      </c>
      <c r="M122" s="233">
        <f ca="1">'ŽSG Ekipe+POJ'!M213</f>
        <v>0</v>
      </c>
      <c r="N122" s="234">
        <f ca="1">'ŽSG Ekipe+POJ'!N213</f>
        <v>0</v>
      </c>
      <c r="O122" s="214">
        <f ca="1">'ŽSG Ekipe+POJ'!O213</f>
        <v>0</v>
      </c>
      <c r="P122" s="169">
        <f t="shared" si="16"/>
        <v>0</v>
      </c>
      <c r="Q122" s="233">
        <f ca="1">'ŽSG Ekipe+POJ'!Q213</f>
        <v>0</v>
      </c>
      <c r="R122" s="234">
        <f ca="1">'ŽSG Ekipe+POJ'!R213</f>
        <v>0</v>
      </c>
      <c r="S122" s="214">
        <f ca="1">'ŽSG Ekipe+POJ'!S213</f>
        <v>0</v>
      </c>
      <c r="T122" s="169">
        <f t="shared" si="17"/>
        <v>0</v>
      </c>
      <c r="U122" s="216">
        <f ca="1">'ŽSG Ekipe+POJ'!U213</f>
        <v>0</v>
      </c>
      <c r="V122" s="214">
        <f ca="1">'ŽSG Ekipe+POJ'!V213</f>
        <v>0</v>
      </c>
      <c r="W122" s="214">
        <f ca="1">'ŽSG Ekipe+POJ'!W213</f>
        <v>0</v>
      </c>
      <c r="X122" s="169">
        <f t="shared" si="18"/>
        <v>0</v>
      </c>
      <c r="Y122" s="166">
        <v>0</v>
      </c>
      <c r="Z122" s="167">
        <v>0</v>
      </c>
      <c r="AA122" s="168">
        <f t="shared" si="19"/>
        <v>0</v>
      </c>
      <c r="AB122" s="72">
        <f t="shared" si="20"/>
        <v>0</v>
      </c>
      <c r="AC122" s="24">
        <f>LARGE((H122,L122,P122,T122),2)</f>
        <v>0</v>
      </c>
      <c r="AD122" s="24">
        <f>LARGE((H122,L122,P122,T122),3)</f>
        <v>0</v>
      </c>
      <c r="AE122" s="24">
        <f>LARGE((H122,L122,P122,T122),4)</f>
        <v>0</v>
      </c>
    </row>
    <row r="123" spans="1:31" ht="15.75" hidden="1">
      <c r="A123" s="179">
        <v>29</v>
      </c>
      <c r="B123" s="67" t="str">
        <f ca="1">+'ŽSG Ekipe+POJ'!B109</f>
        <v>Rašić Emma</v>
      </c>
      <c r="C123" s="99" t="str">
        <f ca="1">+'ŽSG Ekipe+POJ'!C109</f>
        <v>GK Zadar</v>
      </c>
      <c r="D123" s="99" t="str">
        <f ca="1">+'ŽSG Ekipe+POJ'!D109</f>
        <v>1999.</v>
      </c>
      <c r="E123" s="92">
        <f ca="1">+'ŽSG Ekipe+POJ'!E109</f>
        <v>6</v>
      </c>
      <c r="F123" s="74">
        <f ca="1">+'ŽSG Ekipe+POJ'!F109</f>
        <v>7.5</v>
      </c>
      <c r="G123" s="74">
        <f ca="1">+'ŽSG Ekipe+POJ'!G109</f>
        <v>0</v>
      </c>
      <c r="H123" s="169">
        <f t="shared" ref="H123:H132" si="21">+E123+F123-G123</f>
        <v>13.5</v>
      </c>
      <c r="I123" s="92">
        <f ca="1">+'ŽSG Ekipe+POJ'!I109</f>
        <v>6</v>
      </c>
      <c r="J123" s="74">
        <f ca="1">+'ŽSG Ekipe+POJ'!J109</f>
        <v>7</v>
      </c>
      <c r="K123" s="74">
        <f ca="1">+'ŽSG Ekipe+POJ'!K109</f>
        <v>0</v>
      </c>
      <c r="L123" s="169">
        <f t="shared" ref="L123:L132" si="22">+I123+J123-K123</f>
        <v>13</v>
      </c>
      <c r="M123" s="92">
        <f ca="1">+'ŽSG Ekipe+POJ'!M109</f>
        <v>5</v>
      </c>
      <c r="N123" s="74">
        <f ca="1">+'ŽSG Ekipe+POJ'!N109</f>
        <v>7.5</v>
      </c>
      <c r="O123" s="74">
        <f ca="1">+'ŽSG Ekipe+POJ'!O109</f>
        <v>0</v>
      </c>
      <c r="P123" s="169">
        <f t="shared" ref="P123:P132" si="23">+M123+N123-O123</f>
        <v>12.5</v>
      </c>
      <c r="Q123" s="92">
        <f ca="1">+'ŽSG Ekipe+POJ'!Q109</f>
        <v>6</v>
      </c>
      <c r="R123" s="74">
        <f ca="1">+'ŽSG Ekipe+POJ'!R109</f>
        <v>8.6</v>
      </c>
      <c r="S123" s="74">
        <f ca="1">+'ŽSG Ekipe+POJ'!S109</f>
        <v>0</v>
      </c>
      <c r="T123" s="169">
        <f t="shared" ref="T123:T132" si="24">+Q123+R123-S123</f>
        <v>14.6</v>
      </c>
      <c r="U123" s="92">
        <f ca="1">+'ŽSG Ekipe+POJ'!U109</f>
        <v>23</v>
      </c>
      <c r="V123" s="74">
        <f ca="1">+'ŽSG Ekipe+POJ'!V109</f>
        <v>30.6</v>
      </c>
      <c r="W123" s="74">
        <f ca="1">+'ŽSG Ekipe+POJ'!W109</f>
        <v>0</v>
      </c>
      <c r="X123" s="169">
        <f t="shared" ref="X123:X132" si="25">+U123+V123-W123</f>
        <v>53.6</v>
      </c>
      <c r="Y123" s="166">
        <v>60.7</v>
      </c>
      <c r="Z123" s="167">
        <v>60.2</v>
      </c>
      <c r="AA123" s="168">
        <f t="shared" ref="AA123:AA132" si="26">SUM(X123:Z123)-MIN(X123:Z123)</f>
        <v>120.9</v>
      </c>
      <c r="AB123" s="72">
        <f t="shared" si="20"/>
        <v>14.6</v>
      </c>
      <c r="AC123" s="24">
        <f>LARGE((H123,L123,P123,T123),2)</f>
        <v>13.5</v>
      </c>
      <c r="AD123" s="24">
        <f>LARGE((H123,L123,P123,T123),3)</f>
        <v>13</v>
      </c>
      <c r="AE123" s="24">
        <f>LARGE((H123,L123,P123,T123),4)</f>
        <v>12.5</v>
      </c>
    </row>
    <row r="124" spans="1:31" ht="15.75" hidden="1">
      <c r="A124" s="179">
        <v>30</v>
      </c>
      <c r="B124" s="67">
        <f ca="1">+'ŽSG Ekipe+POJ'!B125</f>
        <v>0</v>
      </c>
      <c r="C124" s="99">
        <f ca="1">+'ŽSG Ekipe+POJ'!C125</f>
        <v>0</v>
      </c>
      <c r="D124" s="99">
        <f ca="1">+'ŽSG Ekipe+POJ'!D125</f>
        <v>0</v>
      </c>
      <c r="E124" s="92">
        <f ca="1">+'ŽSG Ekipe+POJ'!E125</f>
        <v>0</v>
      </c>
      <c r="F124" s="74">
        <f ca="1">+'ŽSG Ekipe+POJ'!F125</f>
        <v>0</v>
      </c>
      <c r="G124" s="74">
        <f ca="1">+'ŽSG Ekipe+POJ'!G125</f>
        <v>0</v>
      </c>
      <c r="H124" s="169">
        <f t="shared" si="21"/>
        <v>0</v>
      </c>
      <c r="I124" s="92">
        <f ca="1">+'ŽSG Ekipe+POJ'!I125</f>
        <v>0</v>
      </c>
      <c r="J124" s="74">
        <f ca="1">+'ŽSG Ekipe+POJ'!J125</f>
        <v>0</v>
      </c>
      <c r="K124" s="74">
        <f ca="1">+'ŽSG Ekipe+POJ'!K125</f>
        <v>0</v>
      </c>
      <c r="L124" s="169">
        <f t="shared" si="22"/>
        <v>0</v>
      </c>
      <c r="M124" s="92">
        <f ca="1">+'ŽSG Ekipe+POJ'!M125</f>
        <v>0</v>
      </c>
      <c r="N124" s="74">
        <f ca="1">+'ŽSG Ekipe+POJ'!N125</f>
        <v>0</v>
      </c>
      <c r="O124" s="74">
        <f ca="1">+'ŽSG Ekipe+POJ'!O125</f>
        <v>0</v>
      </c>
      <c r="P124" s="169">
        <f t="shared" si="23"/>
        <v>0</v>
      </c>
      <c r="Q124" s="92">
        <f ca="1">+'ŽSG Ekipe+POJ'!Q125</f>
        <v>0</v>
      </c>
      <c r="R124" s="74">
        <f ca="1">+'ŽSG Ekipe+POJ'!R125</f>
        <v>0</v>
      </c>
      <c r="S124" s="74">
        <f ca="1">+'ŽSG Ekipe+POJ'!S125</f>
        <v>0</v>
      </c>
      <c r="T124" s="169">
        <f t="shared" si="24"/>
        <v>0</v>
      </c>
      <c r="U124" s="92">
        <f ca="1">+'ŽSG Ekipe+POJ'!U125</f>
        <v>0</v>
      </c>
      <c r="V124" s="74">
        <f ca="1">+'ŽSG Ekipe+POJ'!V125</f>
        <v>0</v>
      </c>
      <c r="W124" s="74">
        <f ca="1">+'ŽSG Ekipe+POJ'!W125</f>
        <v>0</v>
      </c>
      <c r="X124" s="169">
        <f t="shared" si="25"/>
        <v>0</v>
      </c>
      <c r="Y124" s="166">
        <v>39.6</v>
      </c>
      <c r="Z124" s="167">
        <v>0</v>
      </c>
      <c r="AA124" s="168">
        <f t="shared" si="26"/>
        <v>39.6</v>
      </c>
      <c r="AB124" s="72">
        <f t="shared" si="20"/>
        <v>0</v>
      </c>
      <c r="AC124" s="24">
        <f>LARGE((H124,L124,P124,T124),2)</f>
        <v>0</v>
      </c>
      <c r="AD124" s="24">
        <f>LARGE((H124,L124,P124,T124),3)</f>
        <v>0</v>
      </c>
      <c r="AE124" s="24">
        <f>LARGE((H124,L124,P124,T124),4)</f>
        <v>0</v>
      </c>
    </row>
    <row r="125" spans="1:31" ht="15.75" hidden="1">
      <c r="A125" s="179">
        <v>31</v>
      </c>
      <c r="B125" s="67">
        <f ca="1">+'ŽSG Ekipe+POJ'!B127</f>
        <v>0</v>
      </c>
      <c r="C125" s="99">
        <f ca="1">+'ŽSG Ekipe+POJ'!C127</f>
        <v>0</v>
      </c>
      <c r="D125" s="99">
        <f ca="1">+'ŽSG Ekipe+POJ'!D127</f>
        <v>0</v>
      </c>
      <c r="E125" s="230">
        <f ca="1">+'ŽSG Ekipe+POJ'!E127</f>
        <v>0</v>
      </c>
      <c r="F125" s="116">
        <f ca="1">+'ŽSG Ekipe+POJ'!F127</f>
        <v>0</v>
      </c>
      <c r="G125" s="116">
        <f ca="1">+'ŽSG Ekipe+POJ'!G127</f>
        <v>0</v>
      </c>
      <c r="H125" s="231">
        <f t="shared" si="21"/>
        <v>0</v>
      </c>
      <c r="I125" s="230">
        <f ca="1">+'ŽSG Ekipe+POJ'!I127</f>
        <v>0</v>
      </c>
      <c r="J125" s="116">
        <f ca="1">+'ŽSG Ekipe+POJ'!J127</f>
        <v>0</v>
      </c>
      <c r="K125" s="116">
        <f ca="1">+'ŽSG Ekipe+POJ'!K127</f>
        <v>0</v>
      </c>
      <c r="L125" s="231">
        <f t="shared" si="22"/>
        <v>0</v>
      </c>
      <c r="M125" s="230">
        <f ca="1">+'ŽSG Ekipe+POJ'!M127</f>
        <v>0</v>
      </c>
      <c r="N125" s="116">
        <f ca="1">+'ŽSG Ekipe+POJ'!N127</f>
        <v>0</v>
      </c>
      <c r="O125" s="116">
        <f ca="1">+'ŽSG Ekipe+POJ'!O127</f>
        <v>0</v>
      </c>
      <c r="P125" s="231">
        <f t="shared" si="23"/>
        <v>0</v>
      </c>
      <c r="Q125" s="230">
        <f ca="1">+'ŽSG Ekipe+POJ'!Q127</f>
        <v>0</v>
      </c>
      <c r="R125" s="116">
        <f ca="1">+'ŽSG Ekipe+POJ'!R127</f>
        <v>0</v>
      </c>
      <c r="S125" s="116">
        <f ca="1">+'ŽSG Ekipe+POJ'!S127</f>
        <v>0</v>
      </c>
      <c r="T125" s="231">
        <f t="shared" si="24"/>
        <v>0</v>
      </c>
      <c r="U125" s="230">
        <f ca="1">+'ŽSG Ekipe+POJ'!U127</f>
        <v>0</v>
      </c>
      <c r="V125" s="116">
        <f ca="1">+'ŽSG Ekipe+POJ'!V127</f>
        <v>0</v>
      </c>
      <c r="W125" s="116">
        <f ca="1">+'ŽSG Ekipe+POJ'!W127</f>
        <v>0</v>
      </c>
      <c r="X125" s="231">
        <f t="shared" si="25"/>
        <v>0</v>
      </c>
      <c r="Y125" s="166">
        <v>59.4</v>
      </c>
      <c r="Z125" s="167">
        <v>0</v>
      </c>
      <c r="AA125" s="168">
        <f t="shared" si="26"/>
        <v>59.4</v>
      </c>
      <c r="AB125" s="72">
        <f t="shared" si="20"/>
        <v>0</v>
      </c>
      <c r="AC125" s="24">
        <f>LARGE((H125,L125,P125,T125),2)</f>
        <v>0</v>
      </c>
      <c r="AD125" s="24">
        <f>LARGE((H125,L125,P125,T125),3)</f>
        <v>0</v>
      </c>
      <c r="AE125" s="24">
        <f>LARGE((H125,L125,P125,T125),4)</f>
        <v>0</v>
      </c>
    </row>
    <row r="126" spans="1:31" ht="15.75" hidden="1">
      <c r="A126" s="179">
        <v>32</v>
      </c>
      <c r="B126" s="67">
        <f ca="1">+'ŽSG Ekipe+POJ'!B129</f>
        <v>0</v>
      </c>
      <c r="C126" s="99">
        <f ca="1">+'ŽSG Ekipe+POJ'!C129</f>
        <v>0</v>
      </c>
      <c r="D126" s="99">
        <f ca="1">+'ŽSG Ekipe+POJ'!D129</f>
        <v>0</v>
      </c>
      <c r="E126" s="92">
        <f ca="1">+'ŽSG Ekipe+POJ'!E129</f>
        <v>0</v>
      </c>
      <c r="F126" s="74">
        <f ca="1">+'ŽSG Ekipe+POJ'!F129</f>
        <v>0</v>
      </c>
      <c r="G126" s="74">
        <f ca="1">+'ŽSG Ekipe+POJ'!G129</f>
        <v>0</v>
      </c>
      <c r="H126" s="169">
        <f t="shared" si="21"/>
        <v>0</v>
      </c>
      <c r="I126" s="92">
        <f ca="1">+'ŽSG Ekipe+POJ'!I129</f>
        <v>0</v>
      </c>
      <c r="J126" s="74">
        <f ca="1">+'ŽSG Ekipe+POJ'!J129</f>
        <v>0</v>
      </c>
      <c r="K126" s="74">
        <f ca="1">+'ŽSG Ekipe+POJ'!K129</f>
        <v>0</v>
      </c>
      <c r="L126" s="169">
        <f t="shared" si="22"/>
        <v>0</v>
      </c>
      <c r="M126" s="92">
        <f ca="1">+'ŽSG Ekipe+POJ'!M129</f>
        <v>0</v>
      </c>
      <c r="N126" s="74">
        <f ca="1">+'ŽSG Ekipe+POJ'!N129</f>
        <v>0</v>
      </c>
      <c r="O126" s="74">
        <f ca="1">+'ŽSG Ekipe+POJ'!O129</f>
        <v>0</v>
      </c>
      <c r="P126" s="169">
        <f t="shared" si="23"/>
        <v>0</v>
      </c>
      <c r="Q126" s="92">
        <f ca="1">+'ŽSG Ekipe+POJ'!Q129</f>
        <v>0</v>
      </c>
      <c r="R126" s="74">
        <f ca="1">+'ŽSG Ekipe+POJ'!R129</f>
        <v>0</v>
      </c>
      <c r="S126" s="74">
        <f ca="1">+'ŽSG Ekipe+POJ'!S129</f>
        <v>0</v>
      </c>
      <c r="T126" s="169">
        <f t="shared" si="24"/>
        <v>0</v>
      </c>
      <c r="U126" s="92">
        <f ca="1">+'ŽSG Ekipe+POJ'!U129</f>
        <v>0</v>
      </c>
      <c r="V126" s="74">
        <f ca="1">+'ŽSG Ekipe+POJ'!V129</f>
        <v>0</v>
      </c>
      <c r="W126" s="74">
        <f ca="1">+'ŽSG Ekipe+POJ'!W129</f>
        <v>0</v>
      </c>
      <c r="X126" s="169">
        <f t="shared" si="25"/>
        <v>0</v>
      </c>
      <c r="Y126" s="166">
        <v>55.7</v>
      </c>
      <c r="Z126" s="167">
        <v>0</v>
      </c>
      <c r="AA126" s="168">
        <f t="shared" si="26"/>
        <v>55.7</v>
      </c>
      <c r="AB126" s="72">
        <f t="shared" si="20"/>
        <v>0</v>
      </c>
      <c r="AC126" s="24">
        <f>LARGE((H126,L126,P126,T126),2)</f>
        <v>0</v>
      </c>
      <c r="AD126" s="24">
        <f>LARGE((H126,L126,P126,T126),3)</f>
        <v>0</v>
      </c>
      <c r="AE126" s="24">
        <f>LARGE((H126,L126,P126,T126),4)</f>
        <v>0</v>
      </c>
    </row>
    <row r="127" spans="1:31" ht="15.75" hidden="1">
      <c r="A127" s="179">
        <v>33</v>
      </c>
      <c r="B127" s="67">
        <f ca="1">+'ŽSG Ekipe+POJ'!B130</f>
        <v>0</v>
      </c>
      <c r="C127" s="99">
        <f ca="1">+'ŽSG Ekipe+POJ'!C130</f>
        <v>0</v>
      </c>
      <c r="D127" s="99">
        <f ca="1">+'ŽSG Ekipe+POJ'!D130</f>
        <v>0</v>
      </c>
      <c r="E127" s="92">
        <f ca="1">+'ŽSG Ekipe+POJ'!E130</f>
        <v>0</v>
      </c>
      <c r="F127" s="74">
        <f ca="1">+'ŽSG Ekipe+POJ'!F130</f>
        <v>0</v>
      </c>
      <c r="G127" s="74">
        <f ca="1">+'ŽSG Ekipe+POJ'!G130</f>
        <v>0</v>
      </c>
      <c r="H127" s="169">
        <f t="shared" si="21"/>
        <v>0</v>
      </c>
      <c r="I127" s="92">
        <f ca="1">+'ŽSG Ekipe+POJ'!I130</f>
        <v>0</v>
      </c>
      <c r="J127" s="74">
        <f ca="1">+'ŽSG Ekipe+POJ'!J130</f>
        <v>0</v>
      </c>
      <c r="K127" s="74">
        <f ca="1">+'ŽSG Ekipe+POJ'!K130</f>
        <v>0</v>
      </c>
      <c r="L127" s="169">
        <f t="shared" si="22"/>
        <v>0</v>
      </c>
      <c r="M127" s="92">
        <f ca="1">+'ŽSG Ekipe+POJ'!M130</f>
        <v>0</v>
      </c>
      <c r="N127" s="74">
        <f ca="1">+'ŽSG Ekipe+POJ'!N130</f>
        <v>0</v>
      </c>
      <c r="O127" s="74">
        <f ca="1">+'ŽSG Ekipe+POJ'!O130</f>
        <v>0</v>
      </c>
      <c r="P127" s="169">
        <f t="shared" si="23"/>
        <v>0</v>
      </c>
      <c r="Q127" s="92">
        <f ca="1">+'ŽSG Ekipe+POJ'!Q130</f>
        <v>0</v>
      </c>
      <c r="R127" s="74">
        <f ca="1">+'ŽSG Ekipe+POJ'!R130</f>
        <v>0</v>
      </c>
      <c r="S127" s="74">
        <f ca="1">+'ŽSG Ekipe+POJ'!S130</f>
        <v>0</v>
      </c>
      <c r="T127" s="169">
        <f t="shared" si="24"/>
        <v>0</v>
      </c>
      <c r="U127" s="92">
        <f ca="1">+'ŽSG Ekipe+POJ'!U130</f>
        <v>0</v>
      </c>
      <c r="V127" s="74">
        <f ca="1">+'ŽSG Ekipe+POJ'!V130</f>
        <v>0</v>
      </c>
      <c r="W127" s="74">
        <f ca="1">+'ŽSG Ekipe+POJ'!W130</f>
        <v>0</v>
      </c>
      <c r="X127" s="169">
        <f t="shared" si="25"/>
        <v>0</v>
      </c>
      <c r="Y127" s="166">
        <v>52</v>
      </c>
      <c r="Z127" s="167">
        <v>0</v>
      </c>
      <c r="AA127" s="168">
        <f t="shared" si="26"/>
        <v>52</v>
      </c>
      <c r="AB127" s="72">
        <f t="shared" si="20"/>
        <v>0</v>
      </c>
      <c r="AC127" s="24">
        <f>LARGE((H127,L127,P127,T127),2)</f>
        <v>0</v>
      </c>
      <c r="AD127" s="24">
        <f>LARGE((H127,L127,P127,T127),3)</f>
        <v>0</v>
      </c>
      <c r="AE127" s="24">
        <f>LARGE((H127,L127,P127,T127),4)</f>
        <v>0</v>
      </c>
    </row>
    <row r="128" spans="1:31" ht="15.75" hidden="1">
      <c r="A128" s="179">
        <v>34</v>
      </c>
      <c r="B128" s="67">
        <f ca="1">+'ŽSG Ekipe+POJ'!B131</f>
        <v>0</v>
      </c>
      <c r="C128" s="99">
        <f ca="1">+'ŽSG Ekipe+POJ'!C131</f>
        <v>0</v>
      </c>
      <c r="D128" s="99">
        <f ca="1">+'ŽSG Ekipe+POJ'!D131</f>
        <v>0</v>
      </c>
      <c r="E128" s="92">
        <f ca="1">+'ŽSG Ekipe+POJ'!E131</f>
        <v>0</v>
      </c>
      <c r="F128" s="74">
        <f ca="1">+'ŽSG Ekipe+POJ'!F131</f>
        <v>0</v>
      </c>
      <c r="G128" s="74">
        <f ca="1">+'ŽSG Ekipe+POJ'!G131</f>
        <v>0</v>
      </c>
      <c r="H128" s="169">
        <f t="shared" si="21"/>
        <v>0</v>
      </c>
      <c r="I128" s="92">
        <f ca="1">+'ŽSG Ekipe+POJ'!I131</f>
        <v>0</v>
      </c>
      <c r="J128" s="74">
        <f ca="1">+'ŽSG Ekipe+POJ'!J131</f>
        <v>0</v>
      </c>
      <c r="K128" s="74">
        <f ca="1">+'ŽSG Ekipe+POJ'!K131</f>
        <v>0</v>
      </c>
      <c r="L128" s="169">
        <f t="shared" si="22"/>
        <v>0</v>
      </c>
      <c r="M128" s="92">
        <f ca="1">+'ŽSG Ekipe+POJ'!M131</f>
        <v>0</v>
      </c>
      <c r="N128" s="74">
        <f ca="1">+'ŽSG Ekipe+POJ'!N131</f>
        <v>0</v>
      </c>
      <c r="O128" s="74">
        <f ca="1">+'ŽSG Ekipe+POJ'!O131</f>
        <v>0</v>
      </c>
      <c r="P128" s="169">
        <f t="shared" si="23"/>
        <v>0</v>
      </c>
      <c r="Q128" s="92">
        <f ca="1">+'ŽSG Ekipe+POJ'!Q131</f>
        <v>0</v>
      </c>
      <c r="R128" s="74">
        <f ca="1">+'ŽSG Ekipe+POJ'!R131</f>
        <v>0</v>
      </c>
      <c r="S128" s="74">
        <f ca="1">+'ŽSG Ekipe+POJ'!S131</f>
        <v>0</v>
      </c>
      <c r="T128" s="169">
        <f t="shared" si="24"/>
        <v>0</v>
      </c>
      <c r="U128" s="92">
        <f ca="1">+'ŽSG Ekipe+POJ'!U131</f>
        <v>0</v>
      </c>
      <c r="V128" s="74">
        <f ca="1">+'ŽSG Ekipe+POJ'!V131</f>
        <v>0</v>
      </c>
      <c r="W128" s="74">
        <f ca="1">+'ŽSG Ekipe+POJ'!W131</f>
        <v>0</v>
      </c>
      <c r="X128" s="169">
        <f t="shared" si="25"/>
        <v>0</v>
      </c>
      <c r="Y128" s="166">
        <v>42</v>
      </c>
      <c r="Z128" s="167">
        <v>0</v>
      </c>
      <c r="AA128" s="168">
        <f t="shared" si="26"/>
        <v>42</v>
      </c>
      <c r="AB128" s="72">
        <f>MAX(H128,L128,P128,T128)</f>
        <v>0</v>
      </c>
      <c r="AC128" s="24">
        <f>LARGE((H128,L128,P128,T128),2)</f>
        <v>0</v>
      </c>
      <c r="AD128" s="24">
        <f>LARGE((H128,L128,P128,T128),3)</f>
        <v>0</v>
      </c>
      <c r="AE128" s="24">
        <f>LARGE((H128,L128,P128,T128),4)</f>
        <v>0</v>
      </c>
    </row>
    <row r="129" spans="1:31" ht="15.75" hidden="1">
      <c r="A129" s="179">
        <v>35</v>
      </c>
      <c r="B129" s="67">
        <f ca="1">+'ŽSG Ekipe+POJ'!B132</f>
        <v>0</v>
      </c>
      <c r="C129" s="99">
        <f ca="1">+'ŽSG Ekipe+POJ'!C132</f>
        <v>0</v>
      </c>
      <c r="D129" s="99">
        <f ca="1">+'ŽSG Ekipe+POJ'!D132</f>
        <v>0</v>
      </c>
      <c r="E129" s="92">
        <f ca="1">+'ŽSG Ekipe+POJ'!E132</f>
        <v>0</v>
      </c>
      <c r="F129" s="74">
        <f ca="1">+'ŽSG Ekipe+POJ'!F132</f>
        <v>0</v>
      </c>
      <c r="G129" s="74">
        <f ca="1">+'ŽSG Ekipe+POJ'!G132</f>
        <v>0</v>
      </c>
      <c r="H129" s="169">
        <f t="shared" si="21"/>
        <v>0</v>
      </c>
      <c r="I129" s="92">
        <f ca="1">+'ŽSG Ekipe+POJ'!I132</f>
        <v>0</v>
      </c>
      <c r="J129" s="74">
        <f ca="1">+'ŽSG Ekipe+POJ'!J132</f>
        <v>0</v>
      </c>
      <c r="K129" s="74">
        <f ca="1">+'ŽSG Ekipe+POJ'!K132</f>
        <v>0</v>
      </c>
      <c r="L129" s="169">
        <f t="shared" si="22"/>
        <v>0</v>
      </c>
      <c r="M129" s="92">
        <f ca="1">+'ŽSG Ekipe+POJ'!M132</f>
        <v>0</v>
      </c>
      <c r="N129" s="74">
        <f ca="1">+'ŽSG Ekipe+POJ'!N132</f>
        <v>0</v>
      </c>
      <c r="O129" s="74">
        <f ca="1">+'ŽSG Ekipe+POJ'!O132</f>
        <v>0</v>
      </c>
      <c r="P129" s="169">
        <f t="shared" si="23"/>
        <v>0</v>
      </c>
      <c r="Q129" s="92">
        <f ca="1">+'ŽSG Ekipe+POJ'!Q132</f>
        <v>0</v>
      </c>
      <c r="R129" s="74">
        <f ca="1">+'ŽSG Ekipe+POJ'!R132</f>
        <v>0</v>
      </c>
      <c r="S129" s="74">
        <f ca="1">+'ŽSG Ekipe+POJ'!S132</f>
        <v>0</v>
      </c>
      <c r="T129" s="169">
        <f t="shared" si="24"/>
        <v>0</v>
      </c>
      <c r="U129" s="92">
        <f ca="1">+'ŽSG Ekipe+POJ'!U132</f>
        <v>0</v>
      </c>
      <c r="V129" s="74">
        <f ca="1">+'ŽSG Ekipe+POJ'!V132</f>
        <v>0</v>
      </c>
      <c r="W129" s="74">
        <f ca="1">+'ŽSG Ekipe+POJ'!W132</f>
        <v>0</v>
      </c>
      <c r="X129" s="169">
        <f t="shared" si="25"/>
        <v>0</v>
      </c>
      <c r="Y129" s="166">
        <v>40.5</v>
      </c>
      <c r="Z129" s="167">
        <v>0</v>
      </c>
      <c r="AA129" s="168">
        <f t="shared" si="26"/>
        <v>40.5</v>
      </c>
      <c r="AB129" s="72">
        <f>MAX(H129,L129,P129,T129)</f>
        <v>0</v>
      </c>
      <c r="AC129" s="24">
        <f>LARGE((H129,L129,P129,T129),2)</f>
        <v>0</v>
      </c>
      <c r="AD129" s="24">
        <f>LARGE((H129,L129,P129,T129),3)</f>
        <v>0</v>
      </c>
      <c r="AE129" s="24">
        <f>LARGE((H129,L129,P129,T129),4)</f>
        <v>0</v>
      </c>
    </row>
    <row r="130" spans="1:31" ht="15.75" hidden="1">
      <c r="A130" s="179">
        <v>36</v>
      </c>
      <c r="B130" s="67" t="str">
        <f ca="1">'ŽSG Ekipe+POJ'!B206</f>
        <v>Slamić Lucija</v>
      </c>
      <c r="C130" s="99" t="str">
        <f ca="1">'ŽSG Ekipe+POJ'!D206</f>
        <v>2000.</v>
      </c>
      <c r="D130" s="99" t="e">
        <f ca="1">'ŽSG Ekipe+POJ'!#REF!</f>
        <v>#REF!</v>
      </c>
      <c r="E130" s="92">
        <f ca="1">+'ŽSG Ekipe+POJ'!E206</f>
        <v>0</v>
      </c>
      <c r="F130" s="74">
        <f ca="1">+'ŽSG Ekipe+POJ'!F206</f>
        <v>0</v>
      </c>
      <c r="G130" s="74">
        <f ca="1">+'ŽSG Ekipe+POJ'!G206</f>
        <v>0</v>
      </c>
      <c r="H130" s="169">
        <f t="shared" si="21"/>
        <v>0</v>
      </c>
      <c r="I130" s="92">
        <f ca="1">+'ŽSG Ekipe+POJ'!I206</f>
        <v>0</v>
      </c>
      <c r="J130" s="74">
        <f ca="1">+'ŽSG Ekipe+POJ'!J206</f>
        <v>0</v>
      </c>
      <c r="K130" s="74">
        <f ca="1">+'ŽSG Ekipe+POJ'!K206</f>
        <v>0</v>
      </c>
      <c r="L130" s="169">
        <f t="shared" si="22"/>
        <v>0</v>
      </c>
      <c r="M130" s="92">
        <f ca="1">+'ŽSG Ekipe+POJ'!M206</f>
        <v>0</v>
      </c>
      <c r="N130" s="74">
        <f ca="1">+'ŽSG Ekipe+POJ'!N206</f>
        <v>0</v>
      </c>
      <c r="O130" s="74">
        <f ca="1">+'ŽSG Ekipe+POJ'!O206</f>
        <v>0</v>
      </c>
      <c r="P130" s="169">
        <f t="shared" si="23"/>
        <v>0</v>
      </c>
      <c r="Q130" s="92">
        <f ca="1">+'ŽSG Ekipe+POJ'!Q206</f>
        <v>0</v>
      </c>
      <c r="R130" s="74">
        <f ca="1">+'ŽSG Ekipe+POJ'!R206</f>
        <v>0</v>
      </c>
      <c r="S130" s="74">
        <f ca="1">+'ŽSG Ekipe+POJ'!S206</f>
        <v>0</v>
      </c>
      <c r="T130" s="169">
        <f t="shared" si="24"/>
        <v>0</v>
      </c>
      <c r="U130" s="92">
        <f ca="1">+'ŽSG Ekipe+POJ'!U206</f>
        <v>0</v>
      </c>
      <c r="V130" s="74">
        <f ca="1">+'ŽSG Ekipe+POJ'!V206</f>
        <v>0</v>
      </c>
      <c r="W130" s="74">
        <f ca="1">+'ŽSG Ekipe+POJ'!W206</f>
        <v>0</v>
      </c>
      <c r="X130" s="169">
        <f t="shared" si="25"/>
        <v>0</v>
      </c>
      <c r="Y130" s="166">
        <v>52.2</v>
      </c>
      <c r="Z130" s="167">
        <v>0</v>
      </c>
      <c r="AA130" s="168">
        <f t="shared" si="26"/>
        <v>52.2</v>
      </c>
      <c r="AB130" s="72">
        <f>MAX(H130,L130,P130,T130)</f>
        <v>0</v>
      </c>
      <c r="AC130" s="24">
        <f>LARGE((H130,L130,P130,T130),2)</f>
        <v>0</v>
      </c>
      <c r="AD130" s="24">
        <f>LARGE((H130,L130,P130,T130),3)</f>
        <v>0</v>
      </c>
      <c r="AE130" s="24">
        <f>LARGE((H130,L130,P130,T130),4)</f>
        <v>0</v>
      </c>
    </row>
    <row r="131" spans="1:31" ht="15.75" hidden="1">
      <c r="A131" s="179">
        <v>37</v>
      </c>
      <c r="B131" s="67">
        <f ca="1">'ŽSG Ekipe+POJ'!B207</f>
        <v>0</v>
      </c>
      <c r="C131" s="99">
        <f ca="1">'ŽSG Ekipe+POJ'!C207</f>
        <v>0</v>
      </c>
      <c r="D131" s="218">
        <f ca="1">'ŽSG Ekipe+POJ'!D207</f>
        <v>0</v>
      </c>
      <c r="E131" s="94">
        <f ca="1">+'ŽSG Ekipe+POJ'!E207</f>
        <v>0</v>
      </c>
      <c r="F131" s="74">
        <f ca="1">+'ŽSG Ekipe+POJ'!F207</f>
        <v>0</v>
      </c>
      <c r="G131" s="74">
        <f ca="1">+'ŽSG Ekipe+POJ'!G207</f>
        <v>0</v>
      </c>
      <c r="H131" s="169">
        <f t="shared" si="21"/>
        <v>0</v>
      </c>
      <c r="I131" s="74">
        <f ca="1">+'ŽSG Ekipe+POJ'!I207</f>
        <v>0</v>
      </c>
      <c r="J131" s="74">
        <f ca="1">+'ŽSG Ekipe+POJ'!J207</f>
        <v>0</v>
      </c>
      <c r="K131" s="74">
        <f ca="1">+'ŽSG Ekipe+POJ'!K207</f>
        <v>0</v>
      </c>
      <c r="L131" s="169">
        <f t="shared" si="22"/>
        <v>0</v>
      </c>
      <c r="M131" s="74">
        <f ca="1">+'ŽSG Ekipe+POJ'!M207</f>
        <v>0</v>
      </c>
      <c r="N131" s="74">
        <f ca="1">+'ŽSG Ekipe+POJ'!N207</f>
        <v>0</v>
      </c>
      <c r="O131" s="74">
        <f ca="1">+'ŽSG Ekipe+POJ'!O207</f>
        <v>0</v>
      </c>
      <c r="P131" s="169">
        <f t="shared" si="23"/>
        <v>0</v>
      </c>
      <c r="Q131" s="74">
        <f ca="1">+'ŽSG Ekipe+POJ'!Q207</f>
        <v>0</v>
      </c>
      <c r="R131" s="74">
        <f ca="1">+'ŽSG Ekipe+POJ'!R207</f>
        <v>0</v>
      </c>
      <c r="S131" s="74">
        <f ca="1">+'ŽSG Ekipe+POJ'!S207</f>
        <v>0</v>
      </c>
      <c r="T131" s="169">
        <f t="shared" si="24"/>
        <v>0</v>
      </c>
      <c r="U131" s="74">
        <f ca="1">+'ŽSG Ekipe+POJ'!U207</f>
        <v>0</v>
      </c>
      <c r="V131" s="74">
        <f ca="1">+'ŽSG Ekipe+POJ'!V207</f>
        <v>0</v>
      </c>
      <c r="W131" s="74">
        <f ca="1">+'ŽSG Ekipe+POJ'!W207</f>
        <v>0</v>
      </c>
      <c r="X131" s="169">
        <f t="shared" si="25"/>
        <v>0</v>
      </c>
      <c r="Y131" s="166">
        <v>0</v>
      </c>
      <c r="Z131" s="167">
        <v>56.8</v>
      </c>
      <c r="AA131" s="168">
        <f t="shared" si="26"/>
        <v>56.8</v>
      </c>
      <c r="AB131" s="72">
        <f>MAX(H131,L131,P131,T131)</f>
        <v>0</v>
      </c>
      <c r="AC131" s="24">
        <f>LARGE((H131,L131,P131,T131),2)</f>
        <v>0</v>
      </c>
      <c r="AD131" s="24">
        <f>LARGE((H131,L131,P131,T131),3)</f>
        <v>0</v>
      </c>
      <c r="AE131" s="24">
        <f>LARGE((H131,L131,P131,T131),4)</f>
        <v>0</v>
      </c>
    </row>
    <row r="132" spans="1:31" ht="15.75" hidden="1">
      <c r="A132" s="179">
        <v>38</v>
      </c>
      <c r="B132" s="67">
        <f ca="1">'ŽSG Ekipe+POJ'!B209</f>
        <v>0</v>
      </c>
      <c r="C132" s="99">
        <f ca="1">'ŽSG Ekipe+POJ'!C209</f>
        <v>0</v>
      </c>
      <c r="D132" s="218">
        <f ca="1">'ŽSG Ekipe+POJ'!D209</f>
        <v>0</v>
      </c>
      <c r="E132" s="94">
        <f ca="1">+'ŽSG Ekipe+POJ'!E210</f>
        <v>0</v>
      </c>
      <c r="F132" s="74">
        <f ca="1">+'ŽSG Ekipe+POJ'!F210</f>
        <v>0</v>
      </c>
      <c r="G132" s="74">
        <f ca="1">+'ŽSG Ekipe+POJ'!G210</f>
        <v>0</v>
      </c>
      <c r="H132" s="169">
        <f t="shared" si="21"/>
        <v>0</v>
      </c>
      <c r="I132" s="74">
        <f ca="1">+'ŽSG Ekipe+POJ'!I210</f>
        <v>0</v>
      </c>
      <c r="J132" s="74">
        <f ca="1">+'ŽSG Ekipe+POJ'!J210</f>
        <v>0</v>
      </c>
      <c r="K132" s="74">
        <f ca="1">+'ŽSG Ekipe+POJ'!K210</f>
        <v>0</v>
      </c>
      <c r="L132" s="169">
        <f t="shared" si="22"/>
        <v>0</v>
      </c>
      <c r="M132" s="74">
        <f ca="1">+'ŽSG Ekipe+POJ'!M210</f>
        <v>0</v>
      </c>
      <c r="N132" s="74">
        <f ca="1">+'ŽSG Ekipe+POJ'!N210</f>
        <v>0</v>
      </c>
      <c r="O132" s="74">
        <f ca="1">+'ŽSG Ekipe+POJ'!O210</f>
        <v>0</v>
      </c>
      <c r="P132" s="169">
        <f t="shared" si="23"/>
        <v>0</v>
      </c>
      <c r="Q132" s="74">
        <f ca="1">+'ŽSG Ekipe+POJ'!Q210</f>
        <v>0</v>
      </c>
      <c r="R132" s="74">
        <f ca="1">+'ŽSG Ekipe+POJ'!R210</f>
        <v>0</v>
      </c>
      <c r="S132" s="74">
        <f ca="1">+'ŽSG Ekipe+POJ'!S210</f>
        <v>0</v>
      </c>
      <c r="T132" s="169">
        <f t="shared" si="24"/>
        <v>0</v>
      </c>
      <c r="U132" s="74">
        <f ca="1">+'ŽSG Ekipe+POJ'!U210</f>
        <v>0</v>
      </c>
      <c r="V132" s="74">
        <f ca="1">+'ŽSG Ekipe+POJ'!V210</f>
        <v>0</v>
      </c>
      <c r="W132" s="74">
        <f ca="1">+'ŽSG Ekipe+POJ'!W210</f>
        <v>0</v>
      </c>
      <c r="X132" s="169">
        <f t="shared" si="25"/>
        <v>0</v>
      </c>
      <c r="Y132" s="166">
        <v>52.6</v>
      </c>
      <c r="Z132" s="167">
        <v>0</v>
      </c>
      <c r="AA132" s="168">
        <f t="shared" si="26"/>
        <v>52.6</v>
      </c>
      <c r="AB132" s="72">
        <f>MAX(H132,L132,P132,T132)</f>
        <v>0</v>
      </c>
      <c r="AC132" s="24">
        <f>LARGE((H132,L132,P132,T132),2)</f>
        <v>0</v>
      </c>
      <c r="AD132" s="24">
        <f>LARGE((H132,L132,P132,T132),3)</f>
        <v>0</v>
      </c>
      <c r="AE132" s="24">
        <f>LARGE((H132,L132,P132,T132),4)</f>
        <v>0</v>
      </c>
    </row>
    <row r="133" spans="1:31" ht="15.75">
      <c r="A133" s="19"/>
      <c r="B133" s="68"/>
      <c r="C133" s="68"/>
      <c r="D133" s="212"/>
      <c r="E133" s="213"/>
      <c r="F133" s="213"/>
      <c r="G133" s="213"/>
      <c r="H133" s="70"/>
      <c r="I133" s="213"/>
      <c r="J133" s="213"/>
      <c r="K133" s="213"/>
      <c r="L133" s="70"/>
      <c r="M133" s="213"/>
      <c r="N133" s="213"/>
      <c r="O133" s="213"/>
      <c r="P133" s="70"/>
      <c r="Q133" s="213"/>
      <c r="R133" s="213"/>
      <c r="S133" s="213"/>
      <c r="T133" s="70"/>
      <c r="U133" s="213"/>
      <c r="V133" s="213"/>
      <c r="W133" s="213"/>
      <c r="X133" s="70"/>
      <c r="Y133" s="210"/>
      <c r="Z133" s="210"/>
      <c r="AA133" s="211"/>
      <c r="AB133" s="73"/>
      <c r="AC133" s="59"/>
      <c r="AD133" s="59"/>
      <c r="AE133" s="59"/>
    </row>
    <row r="134" spans="1:31" ht="16.5" thickBot="1">
      <c r="A134" s="19"/>
      <c r="B134" s="57" t="s">
        <v>133</v>
      </c>
      <c r="C134" s="75"/>
      <c r="D134" s="165"/>
      <c r="E134" s="68"/>
      <c r="F134" s="68"/>
      <c r="G134" s="68"/>
      <c r="H134" s="70"/>
      <c r="I134" s="68"/>
      <c r="J134" s="68"/>
      <c r="K134" s="68"/>
      <c r="L134" s="70"/>
      <c r="M134" s="68"/>
      <c r="N134" s="68"/>
      <c r="O134" s="68"/>
      <c r="P134" s="70"/>
      <c r="Q134" s="68"/>
      <c r="R134" s="68"/>
      <c r="S134" s="68"/>
      <c r="T134" s="70"/>
      <c r="U134" s="69"/>
      <c r="V134" s="69"/>
      <c r="W134" s="69"/>
      <c r="X134" s="70"/>
      <c r="Y134" s="70"/>
      <c r="Z134" s="70"/>
      <c r="AA134" s="71"/>
      <c r="AB134" s="48"/>
      <c r="AC134" s="48"/>
      <c r="AD134" s="48"/>
      <c r="AE134" s="48"/>
    </row>
    <row r="135" spans="1:31" ht="27" customHeight="1">
      <c r="A135" s="201" t="s">
        <v>28</v>
      </c>
      <c r="B135" s="202" t="s">
        <v>21</v>
      </c>
      <c r="C135" s="203" t="s">
        <v>17</v>
      </c>
      <c r="D135" s="274" t="s">
        <v>46</v>
      </c>
      <c r="E135" s="131"/>
      <c r="F135" s="132"/>
      <c r="G135" s="132"/>
      <c r="H135" s="133"/>
      <c r="I135" s="131"/>
      <c r="J135" s="132"/>
      <c r="K135" s="132"/>
      <c r="L135" s="133"/>
      <c r="M135" s="131"/>
      <c r="N135" s="132"/>
      <c r="O135" s="132"/>
      <c r="P135" s="133"/>
      <c r="Q135" s="131"/>
      <c r="R135" s="132"/>
      <c r="S135" s="132"/>
      <c r="T135" s="133"/>
      <c r="U135" s="283" t="s">
        <v>50</v>
      </c>
      <c r="V135" s="284"/>
      <c r="W135" s="284"/>
      <c r="X135" s="284"/>
      <c r="Y135" s="268" t="s">
        <v>48</v>
      </c>
      <c r="Z135" s="270" t="s">
        <v>52</v>
      </c>
      <c r="AA135" s="272" t="s">
        <v>49</v>
      </c>
    </row>
    <row r="136" spans="1:31" ht="15.75">
      <c r="A136" s="140"/>
      <c r="B136" s="141"/>
      <c r="C136" s="143"/>
      <c r="D136" s="275"/>
      <c r="E136" s="134" t="s">
        <v>29</v>
      </c>
      <c r="F136" s="135" t="s">
        <v>30</v>
      </c>
      <c r="G136" s="136" t="s">
        <v>34</v>
      </c>
      <c r="H136" s="137" t="s">
        <v>32</v>
      </c>
      <c r="I136" s="134" t="s">
        <v>29</v>
      </c>
      <c r="J136" s="135" t="s">
        <v>30</v>
      </c>
      <c r="K136" s="136" t="s">
        <v>34</v>
      </c>
      <c r="L136" s="138" t="s">
        <v>32</v>
      </c>
      <c r="M136" s="134" t="s">
        <v>29</v>
      </c>
      <c r="N136" s="135" t="s">
        <v>30</v>
      </c>
      <c r="O136" s="136" t="s">
        <v>34</v>
      </c>
      <c r="P136" s="138" t="s">
        <v>32</v>
      </c>
      <c r="Q136" s="134" t="s">
        <v>29</v>
      </c>
      <c r="R136" s="135" t="s">
        <v>30</v>
      </c>
      <c r="S136" s="136" t="s">
        <v>34</v>
      </c>
      <c r="T136" s="138" t="s">
        <v>32</v>
      </c>
      <c r="U136" s="134" t="s">
        <v>29</v>
      </c>
      <c r="V136" s="135" t="s">
        <v>30</v>
      </c>
      <c r="W136" s="136" t="s">
        <v>34</v>
      </c>
      <c r="X136" s="139" t="s">
        <v>23</v>
      </c>
      <c r="Y136" s="269"/>
      <c r="Z136" s="271"/>
      <c r="AA136" s="273"/>
    </row>
    <row r="137" spans="1:31" ht="15.75">
      <c r="A137" s="179">
        <v>1</v>
      </c>
      <c r="B137" s="67" t="str">
        <f ca="1">'ŽSG Ekipe+POJ'!B219</f>
        <v>Matijašević Mia</v>
      </c>
      <c r="C137" s="99" t="e">
        <f ca="1">'ŽSG Ekipe+POJ'!#REF!</f>
        <v>#REF!</v>
      </c>
      <c r="D137" s="99" t="str">
        <f ca="1">'ŽSG Ekipe+POJ'!C219</f>
        <v>GK Salto-Solin</v>
      </c>
      <c r="E137" s="92">
        <f ca="1">+'ŽSG Ekipe+POJ'!E219</f>
        <v>6</v>
      </c>
      <c r="F137" s="74">
        <f ca="1">+'ŽSG Ekipe+POJ'!F219</f>
        <v>8.9</v>
      </c>
      <c r="G137" s="74">
        <f ca="1">+'ŽSG Ekipe+POJ'!G219</f>
        <v>0</v>
      </c>
      <c r="H137" s="170">
        <f t="shared" ref="H137:H151" si="27">+E137+F137-G137</f>
        <v>14.9</v>
      </c>
      <c r="I137" s="92">
        <f ca="1">+'ŽSG Ekipe+POJ'!I219</f>
        <v>6</v>
      </c>
      <c r="J137" s="74">
        <f ca="1">+'ŽSG Ekipe+POJ'!J219</f>
        <v>9.4</v>
      </c>
      <c r="K137" s="74">
        <f ca="1">+'ŽSG Ekipe+POJ'!K219</f>
        <v>0</v>
      </c>
      <c r="L137" s="170">
        <f t="shared" ref="L137:L151" si="28">+I137+J137-K137</f>
        <v>15.4</v>
      </c>
      <c r="M137" s="92">
        <f ca="1">+'ŽSG Ekipe+POJ'!M219</f>
        <v>6</v>
      </c>
      <c r="N137" s="74">
        <f ca="1">+'ŽSG Ekipe+POJ'!N219</f>
        <v>8</v>
      </c>
      <c r="O137" s="74">
        <f ca="1">+'ŽSG Ekipe+POJ'!O219</f>
        <v>0</v>
      </c>
      <c r="P137" s="170">
        <f t="shared" ref="P137:P151" si="29">+M137+N137-O137</f>
        <v>14</v>
      </c>
      <c r="Q137" s="92">
        <f ca="1">+'ŽSG Ekipe+POJ'!Q219</f>
        <v>6</v>
      </c>
      <c r="R137" s="74">
        <f ca="1">+'ŽSG Ekipe+POJ'!R219</f>
        <v>8.6999999999999993</v>
      </c>
      <c r="S137" s="74">
        <f ca="1">+'ŽSG Ekipe+POJ'!S219</f>
        <v>0</v>
      </c>
      <c r="T137" s="170">
        <f t="shared" ref="T137:T151" si="30">+Q137+R137-S137</f>
        <v>14.7</v>
      </c>
      <c r="U137" s="92">
        <f ca="1">+'ŽSG Ekipe+POJ'!U219</f>
        <v>24</v>
      </c>
      <c r="V137" s="74">
        <f ca="1">+'ŽSG Ekipe+POJ'!V219</f>
        <v>35</v>
      </c>
      <c r="W137" s="74">
        <f ca="1">+'ŽSG Ekipe+POJ'!W219</f>
        <v>0</v>
      </c>
      <c r="X137" s="170">
        <f t="shared" ref="X137:X151" si="31">+U137+V137-W137</f>
        <v>59</v>
      </c>
      <c r="Y137" s="172">
        <v>58.7</v>
      </c>
      <c r="Z137" s="173">
        <v>61.2</v>
      </c>
      <c r="AA137" s="174">
        <f t="shared" ref="AA137:AA151" si="32">SUM(X137:Z137)-MIN(X137:Z137)</f>
        <v>120.2</v>
      </c>
      <c r="AB137" s="72">
        <f>MAX(H137,L137,P137,T137)</f>
        <v>15.4</v>
      </c>
      <c r="AC137" s="24">
        <f>LARGE((H137,L137,P137,T137),2)</f>
        <v>14.9</v>
      </c>
      <c r="AD137" s="24">
        <f>LARGE((H137,L137,P137,T137),3)</f>
        <v>14.7</v>
      </c>
      <c r="AE137" s="24">
        <f>LARGE((H137,L137,P137,T137),4)</f>
        <v>14</v>
      </c>
    </row>
    <row r="138" spans="1:31" ht="15.75">
      <c r="A138" s="179">
        <v>2</v>
      </c>
      <c r="B138" s="67">
        <f ca="1">+'ŽSG Ekipe+POJ'!B138</f>
        <v>0</v>
      </c>
      <c r="C138" s="99">
        <f ca="1">+'ŽSG Ekipe+POJ'!C138</f>
        <v>0</v>
      </c>
      <c r="D138" s="99">
        <f ca="1">+'ŽSG Ekipe+POJ'!D138</f>
        <v>0</v>
      </c>
      <c r="E138" s="92">
        <f ca="1">+'ŽSG Ekipe+POJ'!E138</f>
        <v>0</v>
      </c>
      <c r="F138" s="74">
        <f ca="1">+'ŽSG Ekipe+POJ'!F138</f>
        <v>0</v>
      </c>
      <c r="G138" s="74">
        <f ca="1">+'ŽSG Ekipe+POJ'!G138</f>
        <v>0</v>
      </c>
      <c r="H138" s="170">
        <f t="shared" si="27"/>
        <v>0</v>
      </c>
      <c r="I138" s="92">
        <f ca="1">+'ŽSG Ekipe+POJ'!I138</f>
        <v>0</v>
      </c>
      <c r="J138" s="74">
        <f ca="1">+'ŽSG Ekipe+POJ'!J138</f>
        <v>0</v>
      </c>
      <c r="K138" s="74">
        <f ca="1">+'ŽSG Ekipe+POJ'!K138</f>
        <v>0</v>
      </c>
      <c r="L138" s="170">
        <f t="shared" si="28"/>
        <v>0</v>
      </c>
      <c r="M138" s="92">
        <f ca="1">+'ŽSG Ekipe+POJ'!M138</f>
        <v>0</v>
      </c>
      <c r="N138" s="74">
        <f ca="1">+'ŽSG Ekipe+POJ'!N138</f>
        <v>0</v>
      </c>
      <c r="O138" s="74">
        <f ca="1">+'ŽSG Ekipe+POJ'!O138</f>
        <v>0</v>
      </c>
      <c r="P138" s="170">
        <f t="shared" si="29"/>
        <v>0</v>
      </c>
      <c r="Q138" s="92">
        <f ca="1">+'ŽSG Ekipe+POJ'!Q138</f>
        <v>0</v>
      </c>
      <c r="R138" s="74">
        <f ca="1">+'ŽSG Ekipe+POJ'!R138</f>
        <v>0</v>
      </c>
      <c r="S138" s="74">
        <f ca="1">+'ŽSG Ekipe+POJ'!S138</f>
        <v>0</v>
      </c>
      <c r="T138" s="170">
        <f t="shared" si="30"/>
        <v>0</v>
      </c>
      <c r="U138" s="92">
        <f ca="1">+'ŽSG Ekipe+POJ'!U138</f>
        <v>0</v>
      </c>
      <c r="V138" s="74">
        <f ca="1">+'ŽSG Ekipe+POJ'!V138</f>
        <v>0</v>
      </c>
      <c r="W138" s="74">
        <f ca="1">+'ŽSG Ekipe+POJ'!W138</f>
        <v>0</v>
      </c>
      <c r="X138" s="170">
        <f t="shared" si="31"/>
        <v>0</v>
      </c>
      <c r="Y138" s="166">
        <v>59.4</v>
      </c>
      <c r="Z138" s="167">
        <v>59.3</v>
      </c>
      <c r="AA138" s="168">
        <f t="shared" si="32"/>
        <v>118.69999999999999</v>
      </c>
      <c r="AB138" s="72">
        <f>MAX(H138,L138,P138,T138)</f>
        <v>0</v>
      </c>
      <c r="AC138" s="24">
        <f>LARGE((H138,L138,P138,T138),2)</f>
        <v>0</v>
      </c>
      <c r="AD138" s="24">
        <f>LARGE((H138,L138,P138,T138),3)</f>
        <v>0</v>
      </c>
      <c r="AE138" s="24">
        <f>LARGE((H138,L138,P138,T138),4)</f>
        <v>0</v>
      </c>
    </row>
    <row r="139" spans="1:31" ht="15.75">
      <c r="A139" s="179">
        <v>3</v>
      </c>
      <c r="B139" s="67" t="str">
        <f ca="1">'ŽSG Ekipe+POJ'!B218</f>
        <v>Blaslov Agata</v>
      </c>
      <c r="C139" s="99" t="e">
        <f ca="1">'ŽSG Ekipe+POJ'!#REF!</f>
        <v>#REF!</v>
      </c>
      <c r="D139" s="99" t="str">
        <f ca="1">'ŽSG Ekipe+POJ'!C218</f>
        <v>GK Zadar</v>
      </c>
      <c r="E139" s="92">
        <f ca="1">+'ŽSG Ekipe+POJ'!E218</f>
        <v>6</v>
      </c>
      <c r="F139" s="74">
        <f ca="1">+'ŽSG Ekipe+POJ'!F218</f>
        <v>8.3000000000000007</v>
      </c>
      <c r="G139" s="74">
        <f ca="1">+'ŽSG Ekipe+POJ'!G218</f>
        <v>0</v>
      </c>
      <c r="H139" s="170">
        <f t="shared" si="27"/>
        <v>14.3</v>
      </c>
      <c r="I139" s="92">
        <f ca="1">+'ŽSG Ekipe+POJ'!I218</f>
        <v>0</v>
      </c>
      <c r="J139" s="74">
        <f ca="1">+'ŽSG Ekipe+POJ'!J218</f>
        <v>0</v>
      </c>
      <c r="K139" s="74">
        <f ca="1">+'ŽSG Ekipe+POJ'!K218</f>
        <v>0</v>
      </c>
      <c r="L139" s="170">
        <f t="shared" si="28"/>
        <v>0</v>
      </c>
      <c r="M139" s="92">
        <f ca="1">+'ŽSG Ekipe+POJ'!M218</f>
        <v>4.5</v>
      </c>
      <c r="N139" s="74">
        <f ca="1">+'ŽSG Ekipe+POJ'!N218</f>
        <v>6.6</v>
      </c>
      <c r="O139" s="74">
        <f ca="1">+'ŽSG Ekipe+POJ'!O218</f>
        <v>0</v>
      </c>
      <c r="P139" s="170">
        <f t="shared" si="29"/>
        <v>11.1</v>
      </c>
      <c r="Q139" s="92">
        <f ca="1">+'ŽSG Ekipe+POJ'!Q218</f>
        <v>6</v>
      </c>
      <c r="R139" s="74">
        <f ca="1">+'ŽSG Ekipe+POJ'!R218</f>
        <v>8</v>
      </c>
      <c r="S139" s="74">
        <f ca="1">+'ŽSG Ekipe+POJ'!S218</f>
        <v>0</v>
      </c>
      <c r="T139" s="170">
        <f t="shared" si="30"/>
        <v>14</v>
      </c>
      <c r="U139" s="92">
        <f ca="1">+'ŽSG Ekipe+POJ'!U218</f>
        <v>16.5</v>
      </c>
      <c r="V139" s="74">
        <f ca="1">+'ŽSG Ekipe+POJ'!V218</f>
        <v>22.9</v>
      </c>
      <c r="W139" s="74">
        <f ca="1">+'ŽSG Ekipe+POJ'!W218</f>
        <v>0</v>
      </c>
      <c r="X139" s="170">
        <f t="shared" si="31"/>
        <v>39.4</v>
      </c>
      <c r="Y139" s="166">
        <v>58.9</v>
      </c>
      <c r="Z139" s="167">
        <v>0</v>
      </c>
      <c r="AA139" s="168">
        <f t="shared" si="32"/>
        <v>98.3</v>
      </c>
      <c r="AB139" s="72">
        <f t="shared" ref="AB139:AB148" si="33">MAX(H139,L139,P139,T139)</f>
        <v>14.3</v>
      </c>
      <c r="AC139" s="24">
        <f>LARGE((H139,L139,P139,T139),2)</f>
        <v>14</v>
      </c>
      <c r="AD139" s="24">
        <f>LARGE((H139,L139,P139,T139),3)</f>
        <v>11.1</v>
      </c>
      <c r="AE139" s="24">
        <f>LARGE((H139,L139,P139,T139),4)</f>
        <v>0</v>
      </c>
    </row>
    <row r="140" spans="1:31" ht="15.75">
      <c r="A140" s="179">
        <v>4</v>
      </c>
      <c r="B140" s="67" t="str">
        <f ca="1">+'ŽSG Ekipe+POJ'!B144</f>
        <v>Gudelj Dominik</v>
      </c>
      <c r="C140" s="99" t="str">
        <f ca="1">+'ŽSG Ekipe+POJ'!C144</f>
        <v>GK Marjan</v>
      </c>
      <c r="D140" s="99" t="str">
        <f ca="1">+'ŽSG Ekipe+POJ'!D144</f>
        <v>1997.</v>
      </c>
      <c r="E140" s="92">
        <f ca="1">+'ŽSG Ekipe+POJ'!E144</f>
        <v>6</v>
      </c>
      <c r="F140" s="74">
        <f ca="1">+'ŽSG Ekipe+POJ'!F144</f>
        <v>8.4</v>
      </c>
      <c r="G140" s="74">
        <f ca="1">+'ŽSG Ekipe+POJ'!G144</f>
        <v>0</v>
      </c>
      <c r="H140" s="170">
        <f t="shared" si="27"/>
        <v>14.4</v>
      </c>
      <c r="I140" s="92">
        <f ca="1">+'ŽSG Ekipe+POJ'!I144</f>
        <v>6</v>
      </c>
      <c r="J140" s="74">
        <f ca="1">+'ŽSG Ekipe+POJ'!J144</f>
        <v>9.1999999999999993</v>
      </c>
      <c r="K140" s="74">
        <f ca="1">+'ŽSG Ekipe+POJ'!K144</f>
        <v>0</v>
      </c>
      <c r="L140" s="170">
        <f t="shared" si="28"/>
        <v>15.2</v>
      </c>
      <c r="M140" s="92">
        <f ca="1">+'ŽSG Ekipe+POJ'!M144</f>
        <v>6</v>
      </c>
      <c r="N140" s="74">
        <f ca="1">+'ŽSG Ekipe+POJ'!N144</f>
        <v>6.7</v>
      </c>
      <c r="O140" s="74">
        <f ca="1">+'ŽSG Ekipe+POJ'!O144</f>
        <v>0</v>
      </c>
      <c r="P140" s="170">
        <f t="shared" si="29"/>
        <v>12.7</v>
      </c>
      <c r="Q140" s="92">
        <f ca="1">+'ŽSG Ekipe+POJ'!Q144</f>
        <v>6</v>
      </c>
      <c r="R140" s="74">
        <f ca="1">+'ŽSG Ekipe+POJ'!R144</f>
        <v>8.9</v>
      </c>
      <c r="S140" s="74">
        <f ca="1">+'ŽSG Ekipe+POJ'!S144</f>
        <v>0</v>
      </c>
      <c r="T140" s="170">
        <f t="shared" si="30"/>
        <v>14.9</v>
      </c>
      <c r="U140" s="92">
        <f ca="1">+'ŽSG Ekipe+POJ'!U144</f>
        <v>24</v>
      </c>
      <c r="V140" s="74">
        <f ca="1">+'ŽSG Ekipe+POJ'!V144</f>
        <v>33.200000000000003</v>
      </c>
      <c r="W140" s="74">
        <f ca="1">+'ŽSG Ekipe+POJ'!W144</f>
        <v>0</v>
      </c>
      <c r="X140" s="170">
        <f t="shared" si="31"/>
        <v>57.2</v>
      </c>
      <c r="Y140" s="166">
        <v>57</v>
      </c>
      <c r="Z140" s="167">
        <v>54.1</v>
      </c>
      <c r="AA140" s="168">
        <f t="shared" si="32"/>
        <v>114.20000000000002</v>
      </c>
      <c r="AB140" s="72">
        <f t="shared" si="33"/>
        <v>15.2</v>
      </c>
      <c r="AC140" s="24">
        <f>LARGE((H140,L140,P140,T140),2)</f>
        <v>14.9</v>
      </c>
      <c r="AD140" s="24">
        <f>LARGE((H140,L140,P140,T140),3)</f>
        <v>14.4</v>
      </c>
      <c r="AE140" s="24">
        <f>LARGE((H140,L140,P140,T140),4)</f>
        <v>12.7</v>
      </c>
    </row>
    <row r="141" spans="1:31" ht="15.75">
      <c r="A141" s="179">
        <v>5</v>
      </c>
      <c r="B141" s="67">
        <f ca="1">+'ŽSG Ekipe+POJ'!B139</f>
        <v>0</v>
      </c>
      <c r="C141" s="99">
        <f ca="1">+'ŽSG Ekipe+POJ'!C139</f>
        <v>0</v>
      </c>
      <c r="D141" s="99">
        <f ca="1">+'ŽSG Ekipe+POJ'!D139</f>
        <v>0</v>
      </c>
      <c r="E141" s="92">
        <f ca="1">+'ŽSG Ekipe+POJ'!E139</f>
        <v>0</v>
      </c>
      <c r="F141" s="74">
        <f ca="1">+'ŽSG Ekipe+POJ'!F139</f>
        <v>0</v>
      </c>
      <c r="G141" s="74">
        <f ca="1">+'ŽSG Ekipe+POJ'!G139</f>
        <v>0</v>
      </c>
      <c r="H141" s="170">
        <f t="shared" si="27"/>
        <v>0</v>
      </c>
      <c r="I141" s="92">
        <f ca="1">+'ŽSG Ekipe+POJ'!I139</f>
        <v>0</v>
      </c>
      <c r="J141" s="74">
        <f ca="1">+'ŽSG Ekipe+POJ'!J139</f>
        <v>0</v>
      </c>
      <c r="K141" s="74">
        <f ca="1">+'ŽSG Ekipe+POJ'!K139</f>
        <v>0</v>
      </c>
      <c r="L141" s="170">
        <f t="shared" si="28"/>
        <v>0</v>
      </c>
      <c r="M141" s="92">
        <f ca="1">+'ŽSG Ekipe+POJ'!M139</f>
        <v>0</v>
      </c>
      <c r="N141" s="74">
        <f ca="1">+'ŽSG Ekipe+POJ'!N139</f>
        <v>0</v>
      </c>
      <c r="O141" s="74">
        <f ca="1">+'ŽSG Ekipe+POJ'!O139</f>
        <v>0</v>
      </c>
      <c r="P141" s="170">
        <f t="shared" si="29"/>
        <v>0</v>
      </c>
      <c r="Q141" s="92">
        <f ca="1">+'ŽSG Ekipe+POJ'!Q139</f>
        <v>0</v>
      </c>
      <c r="R141" s="74">
        <f ca="1">+'ŽSG Ekipe+POJ'!R139</f>
        <v>0</v>
      </c>
      <c r="S141" s="74">
        <f ca="1">+'ŽSG Ekipe+POJ'!S139</f>
        <v>0</v>
      </c>
      <c r="T141" s="170">
        <f t="shared" si="30"/>
        <v>0</v>
      </c>
      <c r="U141" s="92">
        <f ca="1">+'ŽSG Ekipe+POJ'!U139</f>
        <v>0</v>
      </c>
      <c r="V141" s="74">
        <f ca="1">+'ŽSG Ekipe+POJ'!V139</f>
        <v>0</v>
      </c>
      <c r="W141" s="74">
        <f ca="1">+'ŽSG Ekipe+POJ'!W139</f>
        <v>0</v>
      </c>
      <c r="X141" s="170">
        <f t="shared" si="31"/>
        <v>0</v>
      </c>
      <c r="Y141" s="166">
        <v>57.6</v>
      </c>
      <c r="Z141" s="167">
        <v>55.8</v>
      </c>
      <c r="AA141" s="168">
        <f t="shared" si="32"/>
        <v>113.4</v>
      </c>
      <c r="AB141" s="72">
        <f t="shared" si="33"/>
        <v>0</v>
      </c>
      <c r="AC141" s="24">
        <f>LARGE((H141,L141,P141,T141),2)</f>
        <v>0</v>
      </c>
      <c r="AD141" s="24">
        <f>LARGE((H141,L141,P141,T141),3)</f>
        <v>0</v>
      </c>
      <c r="AE141" s="24">
        <f>LARGE((H141,L141,P141,T141),4)</f>
        <v>0</v>
      </c>
    </row>
    <row r="142" spans="1:31" ht="15.75">
      <c r="A142" s="179">
        <v>6</v>
      </c>
      <c r="B142" s="67" t="str">
        <f ca="1">+'ŽSG Ekipe+POJ'!B145</f>
        <v>Prgomet Antonela</v>
      </c>
      <c r="C142" s="99" t="str">
        <f ca="1">+'ŽSG Ekipe+POJ'!C145</f>
        <v>GK Marjan</v>
      </c>
      <c r="D142" s="99" t="str">
        <f ca="1">+'ŽSG Ekipe+POJ'!D145</f>
        <v>1997.</v>
      </c>
      <c r="E142" s="92">
        <f ca="1">+'ŽSG Ekipe+POJ'!E145</f>
        <v>6</v>
      </c>
      <c r="F142" s="74">
        <f ca="1">+'ŽSG Ekipe+POJ'!F145</f>
        <v>9</v>
      </c>
      <c r="G142" s="74">
        <f ca="1">+'ŽSG Ekipe+POJ'!G145</f>
        <v>0</v>
      </c>
      <c r="H142" s="170">
        <f t="shared" si="27"/>
        <v>15</v>
      </c>
      <c r="I142" s="92">
        <f ca="1">+'ŽSG Ekipe+POJ'!I145</f>
        <v>6</v>
      </c>
      <c r="J142" s="74">
        <f ca="1">+'ŽSG Ekipe+POJ'!J145</f>
        <v>9.1999999999999993</v>
      </c>
      <c r="K142" s="74">
        <f ca="1">+'ŽSG Ekipe+POJ'!K145</f>
        <v>0</v>
      </c>
      <c r="L142" s="170">
        <f t="shared" si="28"/>
        <v>15.2</v>
      </c>
      <c r="M142" s="92">
        <f ca="1">+'ŽSG Ekipe+POJ'!M145</f>
        <v>6</v>
      </c>
      <c r="N142" s="74">
        <f ca="1">+'ŽSG Ekipe+POJ'!N145</f>
        <v>8.9</v>
      </c>
      <c r="O142" s="74">
        <f ca="1">+'ŽSG Ekipe+POJ'!O145</f>
        <v>0</v>
      </c>
      <c r="P142" s="170">
        <f t="shared" si="29"/>
        <v>14.9</v>
      </c>
      <c r="Q142" s="92">
        <f ca="1">+'ŽSG Ekipe+POJ'!Q145</f>
        <v>6</v>
      </c>
      <c r="R142" s="74">
        <f ca="1">+'ŽSG Ekipe+POJ'!R145</f>
        <v>8.9</v>
      </c>
      <c r="S142" s="74">
        <f ca="1">+'ŽSG Ekipe+POJ'!S145</f>
        <v>0</v>
      </c>
      <c r="T142" s="170">
        <f t="shared" si="30"/>
        <v>14.9</v>
      </c>
      <c r="U142" s="92">
        <f ca="1">+'ŽSG Ekipe+POJ'!U145</f>
        <v>24</v>
      </c>
      <c r="V142" s="74">
        <f ca="1">+'ŽSG Ekipe+POJ'!V145</f>
        <v>36</v>
      </c>
      <c r="W142" s="74">
        <f ca="1">+'ŽSG Ekipe+POJ'!W145</f>
        <v>0</v>
      </c>
      <c r="X142" s="170">
        <f t="shared" si="31"/>
        <v>60</v>
      </c>
      <c r="Y142" s="166">
        <v>56.1</v>
      </c>
      <c r="Z142" s="167">
        <v>57.2</v>
      </c>
      <c r="AA142" s="168">
        <f t="shared" si="32"/>
        <v>117.20000000000002</v>
      </c>
      <c r="AB142" s="72">
        <f t="shared" si="33"/>
        <v>15.2</v>
      </c>
      <c r="AC142" s="24">
        <f>LARGE((H142,L142,P142,T142),2)</f>
        <v>15</v>
      </c>
      <c r="AD142" s="24">
        <f>LARGE((H142,L142,P142,T142),3)</f>
        <v>14.9</v>
      </c>
      <c r="AE142" s="24">
        <f>LARGE((H142,L142,P142,T142),4)</f>
        <v>14.9</v>
      </c>
    </row>
    <row r="143" spans="1:31" ht="15.75">
      <c r="A143" s="179">
        <v>7</v>
      </c>
      <c r="B143" s="67" t="str">
        <f ca="1">+'ŽSG Ekipe+POJ'!B147</f>
        <v>Ivančev Karla</v>
      </c>
      <c r="C143" s="99" t="str">
        <f ca="1">+'ŽSG Ekipe+POJ'!C147</f>
        <v>GK Marjan</v>
      </c>
      <c r="D143" s="99" t="str">
        <f ca="1">+'ŽSG Ekipe+POJ'!D147</f>
        <v>1998.</v>
      </c>
      <c r="E143" s="92">
        <f ca="1">+'ŽSG Ekipe+POJ'!E147</f>
        <v>6</v>
      </c>
      <c r="F143" s="74">
        <f ca="1">+'ŽSG Ekipe+POJ'!F147</f>
        <v>9</v>
      </c>
      <c r="G143" s="74">
        <f ca="1">+'ŽSG Ekipe+POJ'!G147</f>
        <v>0</v>
      </c>
      <c r="H143" s="170">
        <f t="shared" si="27"/>
        <v>15</v>
      </c>
      <c r="I143" s="92">
        <f ca="1">+'ŽSG Ekipe+POJ'!I147</f>
        <v>6</v>
      </c>
      <c r="J143" s="74">
        <f ca="1">+'ŽSG Ekipe+POJ'!J147</f>
        <v>8.8000000000000007</v>
      </c>
      <c r="K143" s="74">
        <f ca="1">+'ŽSG Ekipe+POJ'!K147</f>
        <v>0</v>
      </c>
      <c r="L143" s="170">
        <f t="shared" si="28"/>
        <v>14.8</v>
      </c>
      <c r="M143" s="92">
        <f ca="1">+'ŽSG Ekipe+POJ'!M147</f>
        <v>6</v>
      </c>
      <c r="N143" s="74">
        <f ca="1">+'ŽSG Ekipe+POJ'!N147</f>
        <v>8.6999999999999993</v>
      </c>
      <c r="O143" s="74">
        <f ca="1">+'ŽSG Ekipe+POJ'!O147</f>
        <v>0</v>
      </c>
      <c r="P143" s="170">
        <f t="shared" si="29"/>
        <v>14.7</v>
      </c>
      <c r="Q143" s="92">
        <f ca="1">+'ŽSG Ekipe+POJ'!Q147</f>
        <v>6</v>
      </c>
      <c r="R143" s="74">
        <f ca="1">+'ŽSG Ekipe+POJ'!R147</f>
        <v>8.1999999999999993</v>
      </c>
      <c r="S143" s="74">
        <f ca="1">+'ŽSG Ekipe+POJ'!S147</f>
        <v>0</v>
      </c>
      <c r="T143" s="170">
        <f t="shared" si="30"/>
        <v>14.2</v>
      </c>
      <c r="U143" s="92">
        <f ca="1">+'ŽSG Ekipe+POJ'!U147</f>
        <v>24</v>
      </c>
      <c r="V143" s="74">
        <f ca="1">+'ŽSG Ekipe+POJ'!V147</f>
        <v>34.700000000000003</v>
      </c>
      <c r="W143" s="74">
        <f ca="1">+'ŽSG Ekipe+POJ'!W147</f>
        <v>0</v>
      </c>
      <c r="X143" s="170">
        <f t="shared" si="31"/>
        <v>58.7</v>
      </c>
      <c r="Y143" s="166">
        <v>0</v>
      </c>
      <c r="Z143" s="167">
        <v>57.15</v>
      </c>
      <c r="AA143" s="168">
        <f t="shared" si="32"/>
        <v>115.85</v>
      </c>
      <c r="AB143" s="72">
        <f t="shared" si="33"/>
        <v>15</v>
      </c>
      <c r="AC143" s="24">
        <f>LARGE((H143,L143,P143,T143),2)</f>
        <v>14.8</v>
      </c>
      <c r="AD143" s="24">
        <f>LARGE((H143,L143,P143,T143),3)</f>
        <v>14.7</v>
      </c>
      <c r="AE143" s="24">
        <f>LARGE((H143,L143,P143,T143),4)</f>
        <v>14.2</v>
      </c>
    </row>
    <row r="144" spans="1:31" ht="15.75">
      <c r="A144" s="179">
        <v>8</v>
      </c>
      <c r="B144" s="67" t="str">
        <f ca="1">+'ŽSG Ekipe+POJ'!B146</f>
        <v>Vulić Karmen</v>
      </c>
      <c r="C144" s="99" t="str">
        <f ca="1">+'ŽSG Ekipe+POJ'!C146</f>
        <v>GK Marjan</v>
      </c>
      <c r="D144" s="99" t="str">
        <f ca="1">+'ŽSG Ekipe+POJ'!D146</f>
        <v>1997.</v>
      </c>
      <c r="E144" s="190">
        <f ca="1">+'ŽSG Ekipe+POJ'!E146</f>
        <v>6</v>
      </c>
      <c r="F144" s="74">
        <f ca="1">+'ŽSG Ekipe+POJ'!F146</f>
        <v>8.8000000000000007</v>
      </c>
      <c r="G144" s="94">
        <f ca="1">+'ŽSG Ekipe+POJ'!G146</f>
        <v>0</v>
      </c>
      <c r="H144" s="170">
        <f t="shared" si="27"/>
        <v>14.8</v>
      </c>
      <c r="I144" s="190">
        <f ca="1">+'ŽSG Ekipe+POJ'!I146</f>
        <v>6</v>
      </c>
      <c r="J144" s="74">
        <f ca="1">+'ŽSG Ekipe+POJ'!J146</f>
        <v>9.6</v>
      </c>
      <c r="K144" s="94">
        <f ca="1">+'ŽSG Ekipe+POJ'!K146</f>
        <v>0</v>
      </c>
      <c r="L144" s="170">
        <f t="shared" si="28"/>
        <v>15.6</v>
      </c>
      <c r="M144" s="190">
        <f ca="1">+'ŽSG Ekipe+POJ'!M146</f>
        <v>6</v>
      </c>
      <c r="N144" s="74">
        <f ca="1">+'ŽSG Ekipe+POJ'!N146</f>
        <v>8.1</v>
      </c>
      <c r="O144" s="94">
        <f ca="1">+'ŽSG Ekipe+POJ'!O146</f>
        <v>0</v>
      </c>
      <c r="P144" s="170">
        <f t="shared" si="29"/>
        <v>14.1</v>
      </c>
      <c r="Q144" s="190">
        <f ca="1">+'ŽSG Ekipe+POJ'!Q146</f>
        <v>6</v>
      </c>
      <c r="R144" s="74">
        <f ca="1">+'ŽSG Ekipe+POJ'!R146</f>
        <v>9</v>
      </c>
      <c r="S144" s="94">
        <f ca="1">+'ŽSG Ekipe+POJ'!S146</f>
        <v>0</v>
      </c>
      <c r="T144" s="170">
        <f t="shared" si="30"/>
        <v>15</v>
      </c>
      <c r="U144" s="190">
        <f ca="1">+'ŽSG Ekipe+POJ'!U146</f>
        <v>24</v>
      </c>
      <c r="V144" s="74">
        <f ca="1">+'ŽSG Ekipe+POJ'!V146</f>
        <v>35.5</v>
      </c>
      <c r="W144" s="94">
        <f ca="1">+'ŽSG Ekipe+POJ'!W146</f>
        <v>0</v>
      </c>
      <c r="X144" s="170">
        <f t="shared" si="31"/>
        <v>59.5</v>
      </c>
      <c r="Y144" s="166">
        <v>55.7</v>
      </c>
      <c r="Z144" s="167">
        <v>55.1</v>
      </c>
      <c r="AA144" s="168">
        <f t="shared" si="32"/>
        <v>115.20000000000002</v>
      </c>
      <c r="AB144" s="72">
        <f t="shared" si="33"/>
        <v>15.6</v>
      </c>
      <c r="AC144" s="24">
        <f>LARGE((H144,L144,P144,T144),2)</f>
        <v>15</v>
      </c>
      <c r="AD144" s="24">
        <f>LARGE((H144,L144,P144,T144),3)</f>
        <v>14.8</v>
      </c>
      <c r="AE144" s="24">
        <f>LARGE((H144,L144,P144,T144),4)</f>
        <v>14.1</v>
      </c>
    </row>
    <row r="145" spans="1:31" ht="15.75">
      <c r="A145" s="179">
        <v>9</v>
      </c>
      <c r="B145" s="67" t="str">
        <f ca="1">'ŽSG Ekipe+POJ'!B220</f>
        <v>Skoko Tonka</v>
      </c>
      <c r="C145" s="99" t="e">
        <f ca="1">'ŽSG Ekipe+POJ'!#REF!</f>
        <v>#REF!</v>
      </c>
      <c r="D145" s="99" t="str">
        <f ca="1">'ŽSG Ekipe+POJ'!C220</f>
        <v>GK Kaštela</v>
      </c>
      <c r="E145" s="190">
        <f ca="1">+'ŽSG Ekipe+POJ'!E220</f>
        <v>6</v>
      </c>
      <c r="F145" s="74">
        <f ca="1">+'ŽSG Ekipe+POJ'!F220</f>
        <v>8.9</v>
      </c>
      <c r="G145" s="94">
        <f ca="1">+'ŽSG Ekipe+POJ'!G220</f>
        <v>0</v>
      </c>
      <c r="H145" s="170">
        <f t="shared" si="27"/>
        <v>14.9</v>
      </c>
      <c r="I145" s="190">
        <f ca="1">+'ŽSG Ekipe+POJ'!I220</f>
        <v>6</v>
      </c>
      <c r="J145" s="74">
        <f ca="1">+'ŽSG Ekipe+POJ'!J220</f>
        <v>8.1999999999999993</v>
      </c>
      <c r="K145" s="94">
        <f ca="1">+'ŽSG Ekipe+POJ'!K220</f>
        <v>0</v>
      </c>
      <c r="L145" s="170">
        <f t="shared" si="28"/>
        <v>14.2</v>
      </c>
      <c r="M145" s="190">
        <f ca="1">+'ŽSG Ekipe+POJ'!M220</f>
        <v>6</v>
      </c>
      <c r="N145" s="74">
        <f ca="1">+'ŽSG Ekipe+POJ'!N220</f>
        <v>7.8</v>
      </c>
      <c r="O145" s="94">
        <f ca="1">+'ŽSG Ekipe+POJ'!O220</f>
        <v>0</v>
      </c>
      <c r="P145" s="170">
        <f t="shared" si="29"/>
        <v>13.8</v>
      </c>
      <c r="Q145" s="190">
        <f ca="1">+'ŽSG Ekipe+POJ'!Q220</f>
        <v>6</v>
      </c>
      <c r="R145" s="74">
        <f ca="1">+'ŽSG Ekipe+POJ'!R220</f>
        <v>9.1</v>
      </c>
      <c r="S145" s="94">
        <f ca="1">+'ŽSG Ekipe+POJ'!S220</f>
        <v>0</v>
      </c>
      <c r="T145" s="170">
        <f t="shared" si="30"/>
        <v>15.1</v>
      </c>
      <c r="U145" s="190">
        <f ca="1">+'ŽSG Ekipe+POJ'!U220</f>
        <v>24</v>
      </c>
      <c r="V145" s="74">
        <f ca="1">+'ŽSG Ekipe+POJ'!V220</f>
        <v>34</v>
      </c>
      <c r="W145" s="94">
        <f ca="1">+'ŽSG Ekipe+POJ'!W220</f>
        <v>0</v>
      </c>
      <c r="X145" s="170">
        <f t="shared" si="31"/>
        <v>58</v>
      </c>
      <c r="Y145" s="166">
        <v>56.6</v>
      </c>
      <c r="Z145" s="167">
        <v>55.4</v>
      </c>
      <c r="AA145" s="168">
        <f t="shared" si="32"/>
        <v>114.6</v>
      </c>
      <c r="AB145" s="72">
        <f t="shared" si="33"/>
        <v>15.1</v>
      </c>
      <c r="AC145" s="24">
        <f>LARGE((H145,L145,P145,T145),2)</f>
        <v>14.9</v>
      </c>
      <c r="AD145" s="24">
        <f>LARGE((H145,L145,P145,T145),3)</f>
        <v>14.2</v>
      </c>
      <c r="AE145" s="24">
        <f>LARGE((H145,L145,P145,T145),4)</f>
        <v>13.8</v>
      </c>
    </row>
    <row r="146" spans="1:31" ht="15.75">
      <c r="A146" s="179">
        <v>10</v>
      </c>
      <c r="B146" s="67">
        <f ca="1">+'ŽSG Ekipe+POJ'!B141</f>
        <v>0</v>
      </c>
      <c r="C146" s="99">
        <f ca="1">+'ŽSG Ekipe+POJ'!C141</f>
        <v>0</v>
      </c>
      <c r="D146" s="99">
        <f ca="1">+'ŽSG Ekipe+POJ'!D141</f>
        <v>0</v>
      </c>
      <c r="E146" s="92">
        <f ca="1">+'ŽSG Ekipe+POJ'!E141</f>
        <v>0</v>
      </c>
      <c r="F146" s="74">
        <f ca="1">+'ŽSG Ekipe+POJ'!F141</f>
        <v>0</v>
      </c>
      <c r="G146" s="74">
        <f ca="1">+'ŽSG Ekipe+POJ'!G141</f>
        <v>0</v>
      </c>
      <c r="H146" s="170">
        <f t="shared" si="27"/>
        <v>0</v>
      </c>
      <c r="I146" s="92">
        <f ca="1">+'ŽSG Ekipe+POJ'!I141</f>
        <v>0</v>
      </c>
      <c r="J146" s="74">
        <f ca="1">+'ŽSG Ekipe+POJ'!J141</f>
        <v>0</v>
      </c>
      <c r="K146" s="74">
        <f ca="1">+'ŽSG Ekipe+POJ'!K141</f>
        <v>0</v>
      </c>
      <c r="L146" s="170">
        <f t="shared" si="28"/>
        <v>0</v>
      </c>
      <c r="M146" s="92">
        <f ca="1">+'ŽSG Ekipe+POJ'!M141</f>
        <v>0</v>
      </c>
      <c r="N146" s="74">
        <f ca="1">+'ŽSG Ekipe+POJ'!N141</f>
        <v>0</v>
      </c>
      <c r="O146" s="74">
        <f ca="1">+'ŽSG Ekipe+POJ'!O141</f>
        <v>0</v>
      </c>
      <c r="P146" s="170">
        <f t="shared" si="29"/>
        <v>0</v>
      </c>
      <c r="Q146" s="92">
        <f ca="1">+'ŽSG Ekipe+POJ'!Q141</f>
        <v>0</v>
      </c>
      <c r="R146" s="74">
        <f ca="1">+'ŽSG Ekipe+POJ'!R141</f>
        <v>0</v>
      </c>
      <c r="S146" s="74">
        <f ca="1">+'ŽSG Ekipe+POJ'!S141</f>
        <v>0</v>
      </c>
      <c r="T146" s="170">
        <f t="shared" si="30"/>
        <v>0</v>
      </c>
      <c r="U146" s="92">
        <f ca="1">+'ŽSG Ekipe+POJ'!U141</f>
        <v>0</v>
      </c>
      <c r="V146" s="74">
        <f ca="1">+'ŽSG Ekipe+POJ'!V141</f>
        <v>0</v>
      </c>
      <c r="W146" s="74">
        <f ca="1">+'ŽSG Ekipe+POJ'!W141</f>
        <v>0</v>
      </c>
      <c r="X146" s="170">
        <f t="shared" si="31"/>
        <v>0</v>
      </c>
      <c r="Y146" s="166">
        <v>54.8</v>
      </c>
      <c r="Z146" s="167">
        <v>54.1</v>
      </c>
      <c r="AA146" s="168">
        <f t="shared" si="32"/>
        <v>108.9</v>
      </c>
      <c r="AB146" s="72">
        <f t="shared" si="33"/>
        <v>0</v>
      </c>
      <c r="AC146" s="24">
        <f>LARGE((H146,L146,P146,T146),2)</f>
        <v>0</v>
      </c>
      <c r="AD146" s="24">
        <f>LARGE((H146,L146,P146,T146),3)</f>
        <v>0</v>
      </c>
      <c r="AE146" s="24">
        <f>LARGE((H146,L146,P146,T146),4)</f>
        <v>0</v>
      </c>
    </row>
    <row r="147" spans="1:31" ht="15.75">
      <c r="A147" s="179">
        <v>11</v>
      </c>
      <c r="B147" s="67">
        <f ca="1">+'ŽSG Ekipe+POJ'!B140</f>
        <v>0</v>
      </c>
      <c r="C147" s="99">
        <f ca="1">+'ŽSG Ekipe+POJ'!C140</f>
        <v>0</v>
      </c>
      <c r="D147" s="99">
        <f ca="1">+'ŽSG Ekipe+POJ'!D140</f>
        <v>0</v>
      </c>
      <c r="E147" s="92">
        <f ca="1">+'ŽSG Ekipe+POJ'!E140</f>
        <v>0</v>
      </c>
      <c r="F147" s="74">
        <f ca="1">+'ŽSG Ekipe+POJ'!F140</f>
        <v>0</v>
      </c>
      <c r="G147" s="74">
        <f ca="1">+'ŽSG Ekipe+POJ'!G140</f>
        <v>0</v>
      </c>
      <c r="H147" s="169">
        <f t="shared" si="27"/>
        <v>0</v>
      </c>
      <c r="I147" s="92">
        <f ca="1">+'ŽSG Ekipe+POJ'!I140</f>
        <v>0</v>
      </c>
      <c r="J147" s="74">
        <f ca="1">+'ŽSG Ekipe+POJ'!J140</f>
        <v>0</v>
      </c>
      <c r="K147" s="74">
        <f ca="1">+'ŽSG Ekipe+POJ'!K140</f>
        <v>0</v>
      </c>
      <c r="L147" s="169">
        <f t="shared" si="28"/>
        <v>0</v>
      </c>
      <c r="M147" s="92">
        <f ca="1">+'ŽSG Ekipe+POJ'!M140</f>
        <v>0</v>
      </c>
      <c r="N147" s="74">
        <f ca="1">+'ŽSG Ekipe+POJ'!N140</f>
        <v>0</v>
      </c>
      <c r="O147" s="74">
        <f ca="1">+'ŽSG Ekipe+POJ'!O140</f>
        <v>0</v>
      </c>
      <c r="P147" s="169">
        <f t="shared" si="29"/>
        <v>0</v>
      </c>
      <c r="Q147" s="92">
        <f ca="1">+'ŽSG Ekipe+POJ'!Q140</f>
        <v>0</v>
      </c>
      <c r="R147" s="74">
        <f ca="1">+'ŽSG Ekipe+POJ'!R140</f>
        <v>0</v>
      </c>
      <c r="S147" s="74">
        <f ca="1">+'ŽSG Ekipe+POJ'!S140</f>
        <v>0</v>
      </c>
      <c r="T147" s="169">
        <f t="shared" si="30"/>
        <v>0</v>
      </c>
      <c r="U147" s="92">
        <f ca="1">+'ŽSG Ekipe+POJ'!U140</f>
        <v>0</v>
      </c>
      <c r="V147" s="74">
        <f ca="1">+'ŽSG Ekipe+POJ'!V140</f>
        <v>0</v>
      </c>
      <c r="W147" s="74">
        <f ca="1">+'ŽSG Ekipe+POJ'!W140</f>
        <v>0</v>
      </c>
      <c r="X147" s="169">
        <f t="shared" si="31"/>
        <v>0</v>
      </c>
      <c r="Y147" s="166">
        <v>55.1</v>
      </c>
      <c r="Z147" s="167">
        <v>38.1</v>
      </c>
      <c r="AA147" s="168">
        <f t="shared" si="32"/>
        <v>93.2</v>
      </c>
      <c r="AB147" s="72">
        <f t="shared" si="33"/>
        <v>0</v>
      </c>
      <c r="AC147" s="24">
        <f>LARGE((H147,L147,P147,T147),2)</f>
        <v>0</v>
      </c>
      <c r="AD147" s="24">
        <f>LARGE((H147,L147,P147,T147),3)</f>
        <v>0</v>
      </c>
      <c r="AE147" s="24">
        <f>LARGE((H147,L147,P147,T147),4)</f>
        <v>0</v>
      </c>
    </row>
    <row r="148" spans="1:31" ht="15.75">
      <c r="A148" s="179">
        <v>12</v>
      </c>
      <c r="B148" s="67" t="e">
        <f ca="1">'ŽSG Ekipe+POJ'!#REF!</f>
        <v>#REF!</v>
      </c>
      <c r="C148" s="99" t="e">
        <f ca="1">'ŽSG Ekipe+POJ'!#REF!</f>
        <v>#REF!</v>
      </c>
      <c r="D148" s="99" t="e">
        <f ca="1">'ŽSG Ekipe+POJ'!#REF!</f>
        <v>#REF!</v>
      </c>
      <c r="E148" s="233">
        <f ca="1">'ŽSG Ekipe+POJ'!E222</f>
        <v>6</v>
      </c>
      <c r="F148" s="234">
        <f ca="1">'ŽSG Ekipe+POJ'!F222</f>
        <v>9</v>
      </c>
      <c r="G148" s="214">
        <f ca="1">'ŽSG Ekipe+POJ'!G222</f>
        <v>0</v>
      </c>
      <c r="H148" s="169">
        <f t="shared" si="27"/>
        <v>15</v>
      </c>
      <c r="I148" s="233">
        <f ca="1">'ŽSG Ekipe+POJ'!I222</f>
        <v>6</v>
      </c>
      <c r="J148" s="234">
        <f ca="1">'ŽSG Ekipe+POJ'!J222</f>
        <v>8.9</v>
      </c>
      <c r="K148" s="214">
        <f ca="1">'ŽSG Ekipe+POJ'!K222</f>
        <v>0</v>
      </c>
      <c r="L148" s="169">
        <f t="shared" si="28"/>
        <v>14.9</v>
      </c>
      <c r="M148" s="233">
        <f ca="1">'ŽSG Ekipe+POJ'!M222</f>
        <v>6</v>
      </c>
      <c r="N148" s="234">
        <f ca="1">'ŽSG Ekipe+POJ'!N222</f>
        <v>9.1</v>
      </c>
      <c r="O148" s="214">
        <f ca="1">'ŽSG Ekipe+POJ'!O222</f>
        <v>0</v>
      </c>
      <c r="P148" s="169">
        <f t="shared" si="29"/>
        <v>15.1</v>
      </c>
      <c r="Q148" s="233">
        <f ca="1">'ŽSG Ekipe+POJ'!Q222</f>
        <v>6</v>
      </c>
      <c r="R148" s="234">
        <f ca="1">'ŽSG Ekipe+POJ'!R222</f>
        <v>8.8000000000000007</v>
      </c>
      <c r="S148" s="214">
        <f ca="1">'ŽSG Ekipe+POJ'!S222</f>
        <v>0</v>
      </c>
      <c r="T148" s="169">
        <f t="shared" si="30"/>
        <v>14.8</v>
      </c>
      <c r="U148" s="216">
        <f ca="1">'ŽSG Ekipe+POJ'!U222</f>
        <v>24</v>
      </c>
      <c r="V148" s="214">
        <f ca="1">'ŽSG Ekipe+POJ'!V222</f>
        <v>35.799999999999997</v>
      </c>
      <c r="W148" s="214">
        <f ca="1">'ŽSG Ekipe+POJ'!W222</f>
        <v>0</v>
      </c>
      <c r="X148" s="169">
        <f t="shared" si="31"/>
        <v>59.8</v>
      </c>
      <c r="Y148" s="166">
        <v>42</v>
      </c>
      <c r="Z148" s="167">
        <v>0</v>
      </c>
      <c r="AA148" s="168">
        <f t="shared" si="32"/>
        <v>101.8</v>
      </c>
      <c r="AB148" s="72">
        <f t="shared" si="33"/>
        <v>15.1</v>
      </c>
      <c r="AC148" s="24">
        <f>LARGE((H148,L148,P148,T148),2)</f>
        <v>15</v>
      </c>
      <c r="AD148" s="24">
        <f>LARGE((H148,L148,P148,T148),3)</f>
        <v>14.9</v>
      </c>
      <c r="AE148" s="24">
        <f>LARGE((H148,L148,P148,T148),4)</f>
        <v>14.8</v>
      </c>
    </row>
    <row r="149" spans="1:31" ht="15.75" hidden="1">
      <c r="A149" s="179">
        <v>13</v>
      </c>
      <c r="B149" s="67" t="e">
        <f ca="1">'ŽSG Ekipe+POJ'!#REF!</f>
        <v>#REF!</v>
      </c>
      <c r="C149" s="99" t="e">
        <f ca="1">'ŽSG Ekipe+POJ'!#REF!</f>
        <v>#REF!</v>
      </c>
      <c r="D149" s="218" t="e">
        <f ca="1">'ŽSG Ekipe+POJ'!#REF!</f>
        <v>#REF!</v>
      </c>
      <c r="E149" s="217">
        <f ca="1">'ŽSG Ekipe+POJ'!E223</f>
        <v>6</v>
      </c>
      <c r="F149" s="217">
        <f ca="1">'ŽSG Ekipe+POJ'!F223</f>
        <v>7.7</v>
      </c>
      <c r="G149" s="217">
        <f ca="1">'ŽSG Ekipe+POJ'!G223</f>
        <v>0</v>
      </c>
      <c r="H149" s="169">
        <f t="shared" si="27"/>
        <v>13.7</v>
      </c>
      <c r="I149" s="217">
        <f ca="1">'ŽSG Ekipe+POJ'!I223</f>
        <v>6</v>
      </c>
      <c r="J149" s="217">
        <f ca="1">'ŽSG Ekipe+POJ'!J223</f>
        <v>7</v>
      </c>
      <c r="K149" s="217">
        <f ca="1">'ŽSG Ekipe+POJ'!K223</f>
        <v>0</v>
      </c>
      <c r="L149" s="169">
        <f t="shared" si="28"/>
        <v>13</v>
      </c>
      <c r="M149" s="217">
        <f ca="1">'ŽSG Ekipe+POJ'!M223</f>
        <v>5</v>
      </c>
      <c r="N149" s="217">
        <f ca="1">'ŽSG Ekipe+POJ'!N223</f>
        <v>5.4</v>
      </c>
      <c r="O149" s="217">
        <f ca="1">'ŽSG Ekipe+POJ'!O223</f>
        <v>0</v>
      </c>
      <c r="P149" s="169">
        <f t="shared" si="29"/>
        <v>10.4</v>
      </c>
      <c r="Q149" s="217">
        <f ca="1">'ŽSG Ekipe+POJ'!Q223</f>
        <v>5</v>
      </c>
      <c r="R149" s="217">
        <f ca="1">'ŽSG Ekipe+POJ'!R223</f>
        <v>7.5</v>
      </c>
      <c r="S149" s="217">
        <f ca="1">'ŽSG Ekipe+POJ'!S223</f>
        <v>0</v>
      </c>
      <c r="T149" s="169">
        <f t="shared" si="30"/>
        <v>12.5</v>
      </c>
      <c r="U149" s="217">
        <f ca="1">'ŽSG Ekipe+POJ'!U223</f>
        <v>22</v>
      </c>
      <c r="V149" s="217">
        <f ca="1">'ŽSG Ekipe+POJ'!V223</f>
        <v>27.6</v>
      </c>
      <c r="W149" s="217">
        <f ca="1">'ŽSG Ekipe+POJ'!W223</f>
        <v>0</v>
      </c>
      <c r="X149" s="169">
        <f t="shared" si="31"/>
        <v>49.6</v>
      </c>
      <c r="Y149" s="166">
        <v>55.7</v>
      </c>
      <c r="Z149" s="167">
        <v>0</v>
      </c>
      <c r="AA149" s="168">
        <f t="shared" si="32"/>
        <v>105.30000000000001</v>
      </c>
      <c r="AB149" s="72">
        <f>MAX(H149,L149,P149,T149)</f>
        <v>13.7</v>
      </c>
      <c r="AC149" s="24">
        <f>LARGE((H149,L149,P149,T149),2)</f>
        <v>13</v>
      </c>
      <c r="AD149" s="24">
        <f>LARGE((H149,L149,P149,T149),3)</f>
        <v>12.5</v>
      </c>
      <c r="AE149" s="24">
        <f>LARGE((H149,L149,P149,T149),4)</f>
        <v>10.4</v>
      </c>
    </row>
    <row r="150" spans="1:31" ht="15.75" hidden="1">
      <c r="A150" s="179">
        <v>14</v>
      </c>
      <c r="B150" s="67">
        <f ca="1">+'ŽSG Ekipe+POJ'!B142</f>
        <v>0</v>
      </c>
      <c r="C150" s="99">
        <f ca="1">+'ŽSG Ekipe+POJ'!C142</f>
        <v>0</v>
      </c>
      <c r="D150" s="218">
        <f ca="1">+'ŽSG Ekipe+POJ'!D142</f>
        <v>0</v>
      </c>
      <c r="E150" s="94">
        <f ca="1">+'ŽSG Ekipe+POJ'!E142</f>
        <v>0</v>
      </c>
      <c r="F150" s="74">
        <f ca="1">+'ŽSG Ekipe+POJ'!F142</f>
        <v>0</v>
      </c>
      <c r="G150" s="74">
        <f ca="1">+'ŽSG Ekipe+POJ'!G142</f>
        <v>0</v>
      </c>
      <c r="H150" s="169">
        <f t="shared" si="27"/>
        <v>0</v>
      </c>
      <c r="I150" s="74">
        <f ca="1">+'ŽSG Ekipe+POJ'!I142</f>
        <v>0</v>
      </c>
      <c r="J150" s="74">
        <f ca="1">+'ŽSG Ekipe+POJ'!J142</f>
        <v>0</v>
      </c>
      <c r="K150" s="74">
        <f ca="1">+'ŽSG Ekipe+POJ'!K142</f>
        <v>0</v>
      </c>
      <c r="L150" s="169">
        <f t="shared" si="28"/>
        <v>0</v>
      </c>
      <c r="M150" s="74">
        <f ca="1">+'ŽSG Ekipe+POJ'!M142</f>
        <v>0</v>
      </c>
      <c r="N150" s="74">
        <f ca="1">+'ŽSG Ekipe+POJ'!N142</f>
        <v>0</v>
      </c>
      <c r="O150" s="74">
        <f ca="1">+'ŽSG Ekipe+POJ'!O142</f>
        <v>0</v>
      </c>
      <c r="P150" s="169">
        <f t="shared" si="29"/>
        <v>0</v>
      </c>
      <c r="Q150" s="74">
        <f ca="1">+'ŽSG Ekipe+POJ'!Q142</f>
        <v>0</v>
      </c>
      <c r="R150" s="74">
        <f ca="1">+'ŽSG Ekipe+POJ'!R142</f>
        <v>0</v>
      </c>
      <c r="S150" s="74">
        <f ca="1">+'ŽSG Ekipe+POJ'!S142</f>
        <v>0</v>
      </c>
      <c r="T150" s="169">
        <f t="shared" si="30"/>
        <v>0</v>
      </c>
      <c r="U150" s="74">
        <f ca="1">+'ŽSG Ekipe+POJ'!U142</f>
        <v>0</v>
      </c>
      <c r="V150" s="74">
        <f ca="1">+'ŽSG Ekipe+POJ'!V142</f>
        <v>0</v>
      </c>
      <c r="W150" s="74">
        <f ca="1">+'ŽSG Ekipe+POJ'!W142</f>
        <v>0</v>
      </c>
      <c r="X150" s="169">
        <f t="shared" si="31"/>
        <v>0</v>
      </c>
      <c r="Y150" s="166">
        <v>51.3</v>
      </c>
      <c r="Z150" s="167">
        <v>0</v>
      </c>
      <c r="AA150" s="168">
        <f t="shared" si="32"/>
        <v>51.3</v>
      </c>
      <c r="AB150" s="72">
        <f>MAX(H150,L150,P150,T150)</f>
        <v>0</v>
      </c>
      <c r="AC150" s="24">
        <f>LARGE((H150,L150,P150,T150),2)</f>
        <v>0</v>
      </c>
      <c r="AD150" s="24">
        <f>LARGE((H150,L150,P150,T150),3)</f>
        <v>0</v>
      </c>
      <c r="AE150" s="24">
        <f>LARGE((H150,L150,P150,T150),4)</f>
        <v>0</v>
      </c>
    </row>
    <row r="151" spans="1:31" ht="15.75" hidden="1">
      <c r="A151" s="179"/>
      <c r="B151" s="67" t="e">
        <f ca="1">'ŽSG Ekipe+POJ'!#REF!</f>
        <v>#REF!</v>
      </c>
      <c r="C151" s="99" t="e">
        <f ca="1">'ŽSG Ekipe+POJ'!#REF!</f>
        <v>#REF!</v>
      </c>
      <c r="D151" s="218" t="e">
        <f ca="1">'ŽSG Ekipe+POJ'!#REF!</f>
        <v>#REF!</v>
      </c>
      <c r="E151" s="217">
        <f ca="1">'ŽSG Ekipe+POJ'!E224</f>
        <v>0</v>
      </c>
      <c r="F151" s="214">
        <f ca="1">'ŽSG Ekipe+POJ'!F224</f>
        <v>0</v>
      </c>
      <c r="G151" s="214">
        <f ca="1">'ŽSG Ekipe+POJ'!G224</f>
        <v>0</v>
      </c>
      <c r="H151" s="169">
        <f t="shared" si="27"/>
        <v>0</v>
      </c>
      <c r="I151" s="214">
        <f ca="1">'ŽSG Ekipe+POJ'!I224</f>
        <v>0</v>
      </c>
      <c r="J151" s="214">
        <f ca="1">'ŽSG Ekipe+POJ'!J224</f>
        <v>0</v>
      </c>
      <c r="K151" s="214">
        <f ca="1">'ŽSG Ekipe+POJ'!K224</f>
        <v>0</v>
      </c>
      <c r="L151" s="169">
        <f t="shared" si="28"/>
        <v>0</v>
      </c>
      <c r="M151" s="214">
        <f ca="1">'ŽSG Ekipe+POJ'!M224</f>
        <v>0</v>
      </c>
      <c r="N151" s="214">
        <f ca="1">'ŽSG Ekipe+POJ'!N224</f>
        <v>0</v>
      </c>
      <c r="O151" s="214">
        <f ca="1">'ŽSG Ekipe+POJ'!O224</f>
        <v>0</v>
      </c>
      <c r="P151" s="169">
        <f t="shared" si="29"/>
        <v>0</v>
      </c>
      <c r="Q151" s="214">
        <f ca="1">'ŽSG Ekipe+POJ'!Q224</f>
        <v>0</v>
      </c>
      <c r="R151" s="214">
        <f ca="1">'ŽSG Ekipe+POJ'!R224</f>
        <v>0</v>
      </c>
      <c r="S151" s="214">
        <f ca="1">'ŽSG Ekipe+POJ'!S224</f>
        <v>0</v>
      </c>
      <c r="T151" s="169">
        <f t="shared" si="30"/>
        <v>0</v>
      </c>
      <c r="U151" s="214">
        <f ca="1">'ŽSG Ekipe+POJ'!U224</f>
        <v>0</v>
      </c>
      <c r="V151" s="214">
        <f ca="1">'ŽSG Ekipe+POJ'!V224</f>
        <v>0</v>
      </c>
      <c r="W151" s="214">
        <f ca="1">'ŽSG Ekipe+POJ'!W224</f>
        <v>0</v>
      </c>
      <c r="X151" s="169">
        <f t="shared" si="31"/>
        <v>0</v>
      </c>
      <c r="Y151" s="166"/>
      <c r="Z151" s="167"/>
      <c r="AA151" s="168">
        <f t="shared" si="32"/>
        <v>0</v>
      </c>
      <c r="AB151" s="72">
        <f>MAX(H151,L151,P151,T151)</f>
        <v>0</v>
      </c>
      <c r="AC151" s="24">
        <f>LARGE((H151,L151,P151,T151),2)</f>
        <v>0</v>
      </c>
      <c r="AD151" s="24">
        <f>LARGE((H151,L151,P151,T151),3)</f>
        <v>0</v>
      </c>
      <c r="AE151" s="24">
        <f>LARGE((H151,L151,P151,T151),4)</f>
        <v>0</v>
      </c>
    </row>
    <row r="153" spans="1:31" ht="16.5" thickBot="1">
      <c r="A153" s="19"/>
      <c r="B153" s="57" t="s">
        <v>135</v>
      </c>
      <c r="C153" s="75"/>
      <c r="D153" s="165"/>
      <c r="E153" s="68"/>
      <c r="F153" s="68"/>
      <c r="G153" s="68"/>
      <c r="H153" s="70"/>
      <c r="I153" s="68"/>
      <c r="J153" s="68"/>
      <c r="K153" s="68"/>
      <c r="L153" s="70"/>
      <c r="M153" s="68"/>
      <c r="N153" s="68"/>
      <c r="O153" s="68"/>
      <c r="P153" s="70"/>
      <c r="Q153" s="68"/>
      <c r="R153" s="68"/>
      <c r="S153" s="68"/>
      <c r="T153" s="70"/>
      <c r="U153" s="69"/>
      <c r="V153" s="69"/>
      <c r="W153" s="69"/>
      <c r="X153" s="70"/>
      <c r="Y153" s="70"/>
      <c r="Z153" s="70"/>
      <c r="AA153" s="71"/>
      <c r="AB153" s="48"/>
      <c r="AC153" s="48"/>
      <c r="AD153" s="48"/>
      <c r="AE153" s="48"/>
    </row>
    <row r="154" spans="1:31" ht="27.75" customHeight="1">
      <c r="A154" s="201" t="s">
        <v>28</v>
      </c>
      <c r="B154" s="202" t="s">
        <v>21</v>
      </c>
      <c r="C154" s="203" t="s">
        <v>17</v>
      </c>
      <c r="D154" s="274" t="s">
        <v>46</v>
      </c>
      <c r="E154" s="131"/>
      <c r="F154" s="132"/>
      <c r="G154" s="132"/>
      <c r="H154" s="133"/>
      <c r="I154" s="131"/>
      <c r="J154" s="132"/>
      <c r="K154" s="132"/>
      <c r="L154" s="133"/>
      <c r="M154" s="131"/>
      <c r="N154" s="132"/>
      <c r="O154" s="132"/>
      <c r="P154" s="133"/>
      <c r="Q154" s="131"/>
      <c r="R154" s="132"/>
      <c r="S154" s="132"/>
      <c r="T154" s="133"/>
      <c r="U154" s="283" t="s">
        <v>50</v>
      </c>
      <c r="V154" s="284"/>
      <c r="W154" s="284"/>
      <c r="X154" s="284"/>
      <c r="Y154" s="268" t="s">
        <v>48</v>
      </c>
      <c r="Z154" s="270" t="s">
        <v>52</v>
      </c>
      <c r="AA154" s="272" t="s">
        <v>49</v>
      </c>
    </row>
    <row r="155" spans="1:31" ht="15.75">
      <c r="A155" s="140"/>
      <c r="B155" s="141"/>
      <c r="C155" s="143"/>
      <c r="D155" s="275"/>
      <c r="E155" s="134" t="s">
        <v>29</v>
      </c>
      <c r="F155" s="135" t="s">
        <v>30</v>
      </c>
      <c r="G155" s="136" t="s">
        <v>34</v>
      </c>
      <c r="H155" s="137" t="s">
        <v>32</v>
      </c>
      <c r="I155" s="134" t="s">
        <v>29</v>
      </c>
      <c r="J155" s="135" t="s">
        <v>30</v>
      </c>
      <c r="K155" s="136" t="s">
        <v>34</v>
      </c>
      <c r="L155" s="138" t="s">
        <v>32</v>
      </c>
      <c r="M155" s="134" t="s">
        <v>29</v>
      </c>
      <c r="N155" s="135" t="s">
        <v>30</v>
      </c>
      <c r="O155" s="136" t="s">
        <v>34</v>
      </c>
      <c r="P155" s="138" t="s">
        <v>32</v>
      </c>
      <c r="Q155" s="134" t="s">
        <v>29</v>
      </c>
      <c r="R155" s="135" t="s">
        <v>30</v>
      </c>
      <c r="S155" s="136" t="s">
        <v>34</v>
      </c>
      <c r="T155" s="138" t="s">
        <v>32</v>
      </c>
      <c r="U155" s="134" t="s">
        <v>29</v>
      </c>
      <c r="V155" s="135" t="s">
        <v>30</v>
      </c>
      <c r="W155" s="136" t="s">
        <v>34</v>
      </c>
      <c r="X155" s="139" t="s">
        <v>23</v>
      </c>
      <c r="Y155" s="269"/>
      <c r="Z155" s="271"/>
      <c r="AA155" s="273"/>
    </row>
    <row r="156" spans="1:31" ht="15.75">
      <c r="A156" s="179">
        <v>1</v>
      </c>
      <c r="B156" s="67">
        <f ca="1">+'ŽSG Ekipe+POJ'!B171</f>
        <v>0</v>
      </c>
      <c r="C156" s="67">
        <f ca="1">+'ŽSG Ekipe+POJ'!C171</f>
        <v>0</v>
      </c>
      <c r="D156" s="99">
        <f ca="1">+'ŽSG Ekipe+POJ'!D171</f>
        <v>0</v>
      </c>
      <c r="E156" s="92">
        <f ca="1">+'ŽSG Ekipe+POJ'!E171</f>
        <v>0</v>
      </c>
      <c r="F156" s="74">
        <f ca="1">+'ŽSG Ekipe+POJ'!F171</f>
        <v>0</v>
      </c>
      <c r="G156" s="74">
        <f ca="1">+'ŽSG Ekipe+POJ'!G171</f>
        <v>0</v>
      </c>
      <c r="H156" s="170">
        <f ca="1">+E156+F156-G156</f>
        <v>0</v>
      </c>
      <c r="I156" s="92">
        <f ca="1">+'ŽSG Ekipe+POJ'!I171</f>
        <v>0</v>
      </c>
      <c r="J156" s="74">
        <f ca="1">+'ŽSG Ekipe+POJ'!J171</f>
        <v>0</v>
      </c>
      <c r="K156" s="74">
        <f ca="1">+'ŽSG Ekipe+POJ'!K171</f>
        <v>0</v>
      </c>
      <c r="L156" s="170">
        <f ca="1">+I156+J156-K156</f>
        <v>0</v>
      </c>
      <c r="M156" s="92">
        <f ca="1">+'ŽSG Ekipe+POJ'!M171</f>
        <v>0</v>
      </c>
      <c r="N156" s="74">
        <f ca="1">+'ŽSG Ekipe+POJ'!N171</f>
        <v>0</v>
      </c>
      <c r="O156" s="74">
        <f ca="1">+'ŽSG Ekipe+POJ'!O171</f>
        <v>0</v>
      </c>
      <c r="P156" s="170">
        <f ca="1">+M156+N156-O156</f>
        <v>0</v>
      </c>
      <c r="Q156" s="92">
        <f ca="1">+'ŽSG Ekipe+POJ'!Q171</f>
        <v>0</v>
      </c>
      <c r="R156" s="74">
        <f ca="1">+'ŽSG Ekipe+POJ'!R171</f>
        <v>0</v>
      </c>
      <c r="S156" s="74">
        <f ca="1">+'ŽSG Ekipe+POJ'!S171</f>
        <v>0</v>
      </c>
      <c r="T156" s="170">
        <f ca="1">+Q156+R156-S156</f>
        <v>0</v>
      </c>
      <c r="U156" s="92">
        <f ca="1">+'ŽSG Ekipe+POJ'!U171</f>
        <v>0</v>
      </c>
      <c r="V156" s="74">
        <f ca="1">+'ŽSG Ekipe+POJ'!V171</f>
        <v>0</v>
      </c>
      <c r="W156" s="74">
        <f ca="1">+'ŽSG Ekipe+POJ'!W171</f>
        <v>0</v>
      </c>
      <c r="X156" s="170">
        <f>+U156+V156-W156</f>
        <v>0</v>
      </c>
      <c r="Y156" s="172">
        <v>0</v>
      </c>
      <c r="Z156" s="173">
        <v>61.1</v>
      </c>
      <c r="AA156" s="174">
        <f>SUM(X156:Z156)-MIN(X156:Z156)</f>
        <v>61.1</v>
      </c>
      <c r="AB156" s="72">
        <f>MAX(H156,L156,P156,T156)</f>
        <v>0</v>
      </c>
      <c r="AC156" s="24">
        <f>LARGE((H156,L156,P156,T156),2)</f>
        <v>0</v>
      </c>
      <c r="AD156" s="24">
        <f>LARGE((H156,L156,P156,T156),3)</f>
        <v>0</v>
      </c>
      <c r="AE156" s="24">
        <f>LARGE((H156,L156,P156,T156),4)</f>
        <v>0</v>
      </c>
    </row>
    <row r="157" spans="1:31" ht="15.75">
      <c r="A157" s="179">
        <v>2</v>
      </c>
      <c r="B157" s="67" t="str">
        <f ca="1">+'ŽSG Ekipe+POJ'!B169</f>
        <v>Mišić Anita</v>
      </c>
      <c r="C157" s="67" t="str">
        <f ca="1">+'ŽSG Ekipe+POJ'!C169</f>
        <v>GK Split</v>
      </c>
      <c r="D157" s="99" t="str">
        <f ca="1">+'ŽSG Ekipe+POJ'!D169</f>
        <v>1994.</v>
      </c>
      <c r="E157" s="92">
        <f ca="1">+'ŽSG Ekipe+POJ'!E169</f>
        <v>0</v>
      </c>
      <c r="F157" s="74">
        <f ca="1">+'ŽSG Ekipe+POJ'!F169</f>
        <v>0</v>
      </c>
      <c r="G157" s="74">
        <f ca="1">+'ŽSG Ekipe+POJ'!G169</f>
        <v>0</v>
      </c>
      <c r="H157" s="170">
        <f ca="1">+E157+F157-G157</f>
        <v>0</v>
      </c>
      <c r="I157" s="92">
        <f ca="1">+'ŽSG Ekipe+POJ'!I169</f>
        <v>0</v>
      </c>
      <c r="J157" s="74">
        <f ca="1">+'ŽSG Ekipe+POJ'!J169</f>
        <v>0</v>
      </c>
      <c r="K157" s="74">
        <f ca="1">+'ŽSG Ekipe+POJ'!K169</f>
        <v>0</v>
      </c>
      <c r="L157" s="170">
        <f ca="1">+I157+J157-K157</f>
        <v>0</v>
      </c>
      <c r="M157" s="92">
        <f ca="1">+'ŽSG Ekipe+POJ'!M169</f>
        <v>0</v>
      </c>
      <c r="N157" s="74">
        <f ca="1">+'ŽSG Ekipe+POJ'!N169</f>
        <v>0</v>
      </c>
      <c r="O157" s="74">
        <f ca="1">+'ŽSG Ekipe+POJ'!O169</f>
        <v>0</v>
      </c>
      <c r="P157" s="170">
        <f ca="1">+M157+N157-O157</f>
        <v>0</v>
      </c>
      <c r="Q157" s="92">
        <f ca="1">+'ŽSG Ekipe+POJ'!Q169</f>
        <v>0</v>
      </c>
      <c r="R157" s="74">
        <f ca="1">+'ŽSG Ekipe+POJ'!R169</f>
        <v>0</v>
      </c>
      <c r="S157" s="74">
        <f ca="1">+'ŽSG Ekipe+POJ'!S169</f>
        <v>0</v>
      </c>
      <c r="T157" s="170">
        <f ca="1">+Q157+R157-S157</f>
        <v>0</v>
      </c>
      <c r="U157" s="92">
        <f ca="1">+'ŽSG Ekipe+POJ'!U169</f>
        <v>0</v>
      </c>
      <c r="V157" s="74">
        <f ca="1">+'ŽSG Ekipe+POJ'!V169</f>
        <v>0</v>
      </c>
      <c r="W157" s="74">
        <f ca="1">+'ŽSG Ekipe+POJ'!W169</f>
        <v>0</v>
      </c>
      <c r="X157" s="170">
        <f>+U157+V157-W157</f>
        <v>0</v>
      </c>
      <c r="Y157" s="166">
        <v>59.2</v>
      </c>
      <c r="Z157" s="167">
        <v>58.6</v>
      </c>
      <c r="AA157" s="168">
        <f>SUM(X157:Z157)-MIN(X157:Z157)</f>
        <v>117.80000000000001</v>
      </c>
      <c r="AB157" s="72">
        <f>MAX(H157,L157,P157,T157)</f>
        <v>0</v>
      </c>
      <c r="AC157" s="24">
        <f>LARGE((H157,L157,P157,T157),2)</f>
        <v>0</v>
      </c>
      <c r="AD157" s="24">
        <f>LARGE((H157,L157,P157,T157),3)</f>
        <v>0</v>
      </c>
      <c r="AE157" s="24">
        <f>LARGE((H157,L157,P157,T157),4)</f>
        <v>0</v>
      </c>
    </row>
    <row r="158" spans="1:31" ht="15.75">
      <c r="A158" s="179">
        <v>3</v>
      </c>
      <c r="B158" s="67">
        <f ca="1">+'ŽSG Ekipe+POJ'!B170</f>
        <v>0</v>
      </c>
      <c r="C158" s="67">
        <f ca="1">+'ŽSG Ekipe+POJ'!C170</f>
        <v>0</v>
      </c>
      <c r="D158" s="99">
        <f ca="1">+'ŽSG Ekipe+POJ'!D170</f>
        <v>0</v>
      </c>
      <c r="E158" s="92">
        <f ca="1">+'ŽSG Ekipe+POJ'!E170</f>
        <v>0</v>
      </c>
      <c r="F158" s="74">
        <f ca="1">+'ŽSG Ekipe+POJ'!F170</f>
        <v>0</v>
      </c>
      <c r="G158" s="74">
        <f ca="1">+'ŽSG Ekipe+POJ'!G170</f>
        <v>0</v>
      </c>
      <c r="H158" s="170">
        <f ca="1">+E158+F158-G158</f>
        <v>0</v>
      </c>
      <c r="I158" s="92">
        <f ca="1">+'ŽSG Ekipe+POJ'!I170</f>
        <v>0</v>
      </c>
      <c r="J158" s="74">
        <f ca="1">+'ŽSG Ekipe+POJ'!J170</f>
        <v>0</v>
      </c>
      <c r="K158" s="74">
        <f ca="1">+'ŽSG Ekipe+POJ'!K170</f>
        <v>0</v>
      </c>
      <c r="L158" s="170">
        <f ca="1">+I158+J158-K158</f>
        <v>0</v>
      </c>
      <c r="M158" s="92">
        <f ca="1">+'ŽSG Ekipe+POJ'!M170</f>
        <v>0</v>
      </c>
      <c r="N158" s="74">
        <f ca="1">+'ŽSG Ekipe+POJ'!N170</f>
        <v>0</v>
      </c>
      <c r="O158" s="74">
        <f ca="1">+'ŽSG Ekipe+POJ'!O170</f>
        <v>0</v>
      </c>
      <c r="P158" s="170">
        <f ca="1">+M158+N158-O158</f>
        <v>0</v>
      </c>
      <c r="Q158" s="92">
        <f ca="1">+'ŽSG Ekipe+POJ'!Q170</f>
        <v>0</v>
      </c>
      <c r="R158" s="74">
        <f ca="1">+'ŽSG Ekipe+POJ'!R170</f>
        <v>0</v>
      </c>
      <c r="S158" s="74">
        <f ca="1">+'ŽSG Ekipe+POJ'!S170</f>
        <v>0</v>
      </c>
      <c r="T158" s="170">
        <f ca="1">+Q158+R158-S158</f>
        <v>0</v>
      </c>
      <c r="U158" s="92">
        <f ca="1">+'ŽSG Ekipe+POJ'!U170</f>
        <v>0</v>
      </c>
      <c r="V158" s="74">
        <f ca="1">+'ŽSG Ekipe+POJ'!V170</f>
        <v>0</v>
      </c>
      <c r="W158" s="74">
        <f ca="1">+'ŽSG Ekipe+POJ'!W170</f>
        <v>0</v>
      </c>
      <c r="X158" s="170">
        <f>+U158+V158-W158</f>
        <v>0</v>
      </c>
      <c r="Y158" s="166">
        <v>54.3</v>
      </c>
      <c r="Z158" s="167">
        <v>59.1</v>
      </c>
      <c r="AA158" s="168">
        <f>SUM(X158:Z158)-MIN(X158:Z158)</f>
        <v>113.4</v>
      </c>
      <c r="AB158" s="72">
        <f>MAX(H158,L158,P158,T158)</f>
        <v>0</v>
      </c>
      <c r="AC158" s="24">
        <f>LARGE((H158,L158,P158,T158),2)</f>
        <v>0</v>
      </c>
      <c r="AD158" s="24">
        <f>LARGE((H158,L158,P158,T158),3)</f>
        <v>0</v>
      </c>
      <c r="AE158" s="24">
        <f>LARGE((H158,L158,P158,T158),4)</f>
        <v>0</v>
      </c>
    </row>
    <row r="159" spans="1:31" ht="15.75">
      <c r="A159" s="179">
        <v>4</v>
      </c>
      <c r="B159" s="67">
        <f ca="1">+'ŽSG Ekipe+POJ'!B173</f>
        <v>0</v>
      </c>
      <c r="C159" s="67">
        <f ca="1">+'ŽSG Ekipe+POJ'!C173</f>
        <v>0</v>
      </c>
      <c r="D159" s="99">
        <f ca="1">+'ŽSG Ekipe+POJ'!D173</f>
        <v>0</v>
      </c>
      <c r="E159" s="92">
        <f ca="1">+'ŽSG Ekipe+POJ'!E173</f>
        <v>0</v>
      </c>
      <c r="F159" s="74">
        <f ca="1">+'ŽSG Ekipe+POJ'!F173</f>
        <v>0</v>
      </c>
      <c r="G159" s="74">
        <f ca="1">+'ŽSG Ekipe+POJ'!G173</f>
        <v>0</v>
      </c>
      <c r="H159" s="169">
        <f ca="1">+E159+F159-G159</f>
        <v>0</v>
      </c>
      <c r="I159" s="92">
        <f ca="1">+'ŽSG Ekipe+POJ'!I173</f>
        <v>0</v>
      </c>
      <c r="J159" s="74">
        <f ca="1">+'ŽSG Ekipe+POJ'!J173</f>
        <v>0</v>
      </c>
      <c r="K159" s="74">
        <f ca="1">+'ŽSG Ekipe+POJ'!K173</f>
        <v>0</v>
      </c>
      <c r="L159" s="169">
        <f ca="1">+I159+J159-K159</f>
        <v>0</v>
      </c>
      <c r="M159" s="92">
        <f ca="1">+'ŽSG Ekipe+POJ'!M173</f>
        <v>0</v>
      </c>
      <c r="N159" s="74">
        <f ca="1">+'ŽSG Ekipe+POJ'!N173</f>
        <v>0</v>
      </c>
      <c r="O159" s="74">
        <f ca="1">+'ŽSG Ekipe+POJ'!O173</f>
        <v>0</v>
      </c>
      <c r="P159" s="169">
        <f ca="1">+M159+N159-O159</f>
        <v>0</v>
      </c>
      <c r="Q159" s="92">
        <f ca="1">+'ŽSG Ekipe+POJ'!Q173</f>
        <v>0</v>
      </c>
      <c r="R159" s="74">
        <f ca="1">+'ŽSG Ekipe+POJ'!R173</f>
        <v>0</v>
      </c>
      <c r="S159" s="74">
        <f ca="1">+'ŽSG Ekipe+POJ'!S173</f>
        <v>0</v>
      </c>
      <c r="T159" s="169">
        <f ca="1">+Q159+R159-S159</f>
        <v>0</v>
      </c>
      <c r="U159" s="92">
        <f ca="1">+'ŽSG Ekipe+POJ'!U173</f>
        <v>0</v>
      </c>
      <c r="V159" s="74">
        <f ca="1">+'ŽSG Ekipe+POJ'!V173</f>
        <v>0</v>
      </c>
      <c r="W159" s="74">
        <f ca="1">+'ŽSG Ekipe+POJ'!W173</f>
        <v>0</v>
      </c>
      <c r="X159" s="169">
        <f>+U159+V159-W159</f>
        <v>0</v>
      </c>
      <c r="Y159" s="166">
        <v>55.2</v>
      </c>
      <c r="Z159" s="167">
        <v>0</v>
      </c>
      <c r="AA159" s="168">
        <f>SUM(X159:Z159)-MIN(X159:Z159)</f>
        <v>55.2</v>
      </c>
      <c r="AB159" s="72">
        <f>MAX(H159,L159,P159,T159)</f>
        <v>0</v>
      </c>
      <c r="AC159" s="24">
        <f>LARGE((H159,L159,P159,T159),2)</f>
        <v>0</v>
      </c>
      <c r="AD159" s="24">
        <f>LARGE((H159,L159,P159,T159),3)</f>
        <v>0</v>
      </c>
      <c r="AE159" s="24">
        <f>LARGE((H159,L159,P159,T159),4)</f>
        <v>0</v>
      </c>
    </row>
    <row r="160" spans="1:31" ht="15.75">
      <c r="A160" s="179">
        <v>5</v>
      </c>
      <c r="B160" s="67">
        <f ca="1">+'ŽSG Ekipe+POJ'!B172</f>
        <v>0</v>
      </c>
      <c r="C160" s="67">
        <f ca="1">+'ŽSG Ekipe+POJ'!C172</f>
        <v>0</v>
      </c>
      <c r="D160" s="99">
        <f ca="1">+'ŽSG Ekipe+POJ'!D172</f>
        <v>0</v>
      </c>
      <c r="E160" s="92">
        <f ca="1">+'ŽSG Ekipe+POJ'!E172</f>
        <v>0</v>
      </c>
      <c r="F160" s="74">
        <f ca="1">+'ŽSG Ekipe+POJ'!F172</f>
        <v>0</v>
      </c>
      <c r="G160" s="74">
        <f ca="1">+'ŽSG Ekipe+POJ'!G172</f>
        <v>0</v>
      </c>
      <c r="H160" s="169">
        <f ca="1">+E160+F160-G160</f>
        <v>0</v>
      </c>
      <c r="I160" s="92">
        <f ca="1">+'ŽSG Ekipe+POJ'!I172</f>
        <v>0</v>
      </c>
      <c r="J160" s="74">
        <f ca="1">+'ŽSG Ekipe+POJ'!J172</f>
        <v>0</v>
      </c>
      <c r="K160" s="74">
        <f ca="1">+'ŽSG Ekipe+POJ'!K172</f>
        <v>0</v>
      </c>
      <c r="L160" s="169">
        <f ca="1">+I160+J160-K160</f>
        <v>0</v>
      </c>
      <c r="M160" s="92">
        <f ca="1">+'ŽSG Ekipe+POJ'!M172</f>
        <v>0</v>
      </c>
      <c r="N160" s="74">
        <f ca="1">+'ŽSG Ekipe+POJ'!N172</f>
        <v>0</v>
      </c>
      <c r="O160" s="74">
        <f ca="1">+'ŽSG Ekipe+POJ'!O172</f>
        <v>0</v>
      </c>
      <c r="P160" s="169">
        <f ca="1">+M160+N160-O160</f>
        <v>0</v>
      </c>
      <c r="Q160" s="92">
        <f ca="1">+'ŽSG Ekipe+POJ'!Q172</f>
        <v>0</v>
      </c>
      <c r="R160" s="74">
        <f ca="1">+'ŽSG Ekipe+POJ'!R172</f>
        <v>0</v>
      </c>
      <c r="S160" s="74">
        <f ca="1">+'ŽSG Ekipe+POJ'!S172</f>
        <v>0</v>
      </c>
      <c r="T160" s="169">
        <f ca="1">+Q160+R160-S160</f>
        <v>0</v>
      </c>
      <c r="U160" s="92">
        <f ca="1">+'ŽSG Ekipe+POJ'!U172</f>
        <v>0</v>
      </c>
      <c r="V160" s="74">
        <f ca="1">+'ŽSG Ekipe+POJ'!V172</f>
        <v>0</v>
      </c>
      <c r="W160" s="74">
        <f ca="1">+'ŽSG Ekipe+POJ'!W172</f>
        <v>0</v>
      </c>
      <c r="X160" s="169">
        <f>+U160+V160-W160</f>
        <v>0</v>
      </c>
      <c r="Y160" s="166">
        <v>46</v>
      </c>
      <c r="Z160" s="167">
        <v>0</v>
      </c>
      <c r="AA160" s="168">
        <f>SUM(X160:Z160)-MIN(X160:Z160)</f>
        <v>46</v>
      </c>
    </row>
  </sheetData>
  <mergeCells count="69">
    <mergeCell ref="AA135:AA136"/>
    <mergeCell ref="D154:D155"/>
    <mergeCell ref="U154:X154"/>
    <mergeCell ref="Y154:Y155"/>
    <mergeCell ref="Z154:Z155"/>
    <mergeCell ref="AA154:AA155"/>
    <mergeCell ref="D135:D136"/>
    <mergeCell ref="U135:X135"/>
    <mergeCell ref="Y135:Y136"/>
    <mergeCell ref="Z135:Z136"/>
    <mergeCell ref="D29:D30"/>
    <mergeCell ref="E29:H29"/>
    <mergeCell ref="AA45:AA46"/>
    <mergeCell ref="D93:D94"/>
    <mergeCell ref="U93:X93"/>
    <mergeCell ref="Y93:Y94"/>
    <mergeCell ref="Z93:Z94"/>
    <mergeCell ref="AA93:AA94"/>
    <mergeCell ref="D45:D46"/>
    <mergeCell ref="E45:H45"/>
    <mergeCell ref="D38:D39"/>
    <mergeCell ref="E38:H38"/>
    <mergeCell ref="I38:L38"/>
    <mergeCell ref="M38:P38"/>
    <mergeCell ref="Y38:Y39"/>
    <mergeCell ref="Z38:Z39"/>
    <mergeCell ref="I29:L29"/>
    <mergeCell ref="M29:P29"/>
    <mergeCell ref="Q38:T38"/>
    <mergeCell ref="U38:X38"/>
    <mergeCell ref="Y45:Y46"/>
    <mergeCell ref="Z45:Z46"/>
    <mergeCell ref="I45:L45"/>
    <mergeCell ref="M45:P45"/>
    <mergeCell ref="Q45:T45"/>
    <mergeCell ref="U45:X45"/>
    <mergeCell ref="AA38:AA39"/>
    <mergeCell ref="Q21:T21"/>
    <mergeCell ref="U21:X21"/>
    <mergeCell ref="Y21:Y22"/>
    <mergeCell ref="Q29:T29"/>
    <mergeCell ref="U29:X29"/>
    <mergeCell ref="Z29:Z30"/>
    <mergeCell ref="Z21:Z22"/>
    <mergeCell ref="Y3:Y4"/>
    <mergeCell ref="AA29:AA30"/>
    <mergeCell ref="Z8:Z9"/>
    <mergeCell ref="AA8:AA9"/>
    <mergeCell ref="Z3:Z4"/>
    <mergeCell ref="AA3:AA4"/>
    <mergeCell ref="AA21:AA22"/>
    <mergeCell ref="Y29:Y30"/>
    <mergeCell ref="M8:P8"/>
    <mergeCell ref="U3:X3"/>
    <mergeCell ref="D3:D4"/>
    <mergeCell ref="E3:H3"/>
    <mergeCell ref="I3:L3"/>
    <mergeCell ref="M3:P3"/>
    <mergeCell ref="Q3:T3"/>
    <mergeCell ref="Q8:T8"/>
    <mergeCell ref="U8:X8"/>
    <mergeCell ref="Y8:Y9"/>
    <mergeCell ref="D21:D22"/>
    <mergeCell ref="E21:H21"/>
    <mergeCell ref="I21:L21"/>
    <mergeCell ref="M21:P21"/>
    <mergeCell ref="D8:D9"/>
    <mergeCell ref="E8:H8"/>
    <mergeCell ref="I8:L8"/>
  </mergeCells>
  <phoneticPr fontId="30" type="noConversion"/>
  <printOptions horizontalCentered="1"/>
  <pageMargins left="0.31496062992125984" right="0.11811023622047245" top="0.86614173228346458" bottom="0.23622047244094491" header="0.39370078740157483" footer="0.11811023622047245"/>
  <pageSetup paperSize="9" scale="85" orientation="landscape" horizontalDpi="4294967295" verticalDpi="300" r:id="rId1"/>
  <headerFooter alignWithMargins="0">
    <oddHeader>&amp;LGK "MARJAN"&amp;C3. kolo 9. Kupa Hrvatske Regija Jug "A" i "B" program
6. Kupa "C" program
&amp;"Arial,Bold"POJEDINAČNI POREDAK&amp;R&amp;8Split,18.10.2009.
&amp;P</oddHeader>
  </headerFooter>
  <rowBreaks count="4" manualBreakCount="4">
    <brk id="36" max="26" man="1"/>
    <brk id="43" max="26" man="1"/>
    <brk id="91" max="26" man="1"/>
    <brk id="132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ŽSG Ekipe+POJ</vt:lpstr>
      <vt:lpstr>MSG Ekipe+poj</vt:lpstr>
      <vt:lpstr>poredak P MSG +2 kola</vt:lpstr>
      <vt:lpstr>poredak P ŽSG </vt:lpstr>
      <vt:lpstr>poredak E ŽSG</vt:lpstr>
      <vt:lpstr>poredak E MSG</vt:lpstr>
      <vt:lpstr>poredak E ŽSG  + 2 kola</vt:lpstr>
      <vt:lpstr>B-ml.kad.+RIJEKA</vt:lpstr>
      <vt:lpstr>poredak P ŽSG +2 kola</vt:lpstr>
      <vt:lpstr>poredak E MSG+ 2 kola</vt:lpstr>
      <vt:lpstr>poredak P MSG</vt:lpstr>
      <vt:lpstr>'B-ml.kad.+RIJEKA'!Print_Area</vt:lpstr>
      <vt:lpstr>'MSG Ekipe+poj'!Print_Area</vt:lpstr>
      <vt:lpstr>'poredak E MSG+ 2 kola'!Print_Area</vt:lpstr>
      <vt:lpstr>'poredak E ŽSG  + 2 kola'!Print_Area</vt:lpstr>
      <vt:lpstr>'poredak P MSG'!Print_Area</vt:lpstr>
      <vt:lpstr>'poredak P MSG +2 kola'!Print_Area</vt:lpstr>
      <vt:lpstr>'poredak P ŽSG '!Print_Area</vt:lpstr>
      <vt:lpstr>'poredak P ŽSG +2 kola'!Print_Area</vt:lpstr>
      <vt:lpstr>'ŽSG Ekipe+POJ'!Print_Area</vt:lpstr>
    </vt:vector>
  </TitlesOfParts>
  <Company>Viktor Lenac Shipyard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Uzelac</dc:creator>
  <cp:lastModifiedBy>Mirjana</cp:lastModifiedBy>
  <cp:lastPrinted>2010-06-13T13:00:23Z</cp:lastPrinted>
  <dcterms:created xsi:type="dcterms:W3CDTF">2003-04-02T21:04:09Z</dcterms:created>
  <dcterms:modified xsi:type="dcterms:W3CDTF">2010-06-13T13:07:03Z</dcterms:modified>
</cp:coreProperties>
</file>